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alcChain.xml" ContentType="application/vnd.openxmlformats-officedocument.spreadsheetml.calcChain+xml"/>
  <Override PartName="/xl/customProperty12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xl/customProperty11.bin" ContentType="application/vnd.openxmlformats-officedocument.spreadsheetml.customProperty"/>
  <Override PartName="/xl/customProperty10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9.bin" ContentType="application/vnd.openxmlformats-officedocument.spreadsheetml.customProperty"/>
  <Override PartName="/xl/customProperty17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np.ca\shares\AB\BCMB\DCA\2025 DCA\HCR 2025\9. Information Requests\4. Answers to IRs\"/>
    </mc:Choice>
  </mc:AlternateContent>
  <xr:revisionPtr revIDLastSave="0" documentId="13_ncr:1_{99555E0E-279C-45E1-A5FD-529BFB41FA27}" xr6:coauthVersionLast="47" xr6:coauthVersionMax="47" xr10:uidLastSave="{00000000-0000-0000-0000-000000000000}"/>
  <bookViews>
    <workbookView xWindow="28680" yWindow="-120" windowWidth="29040" windowHeight="15720" xr2:uid="{72D5C507-31B8-450C-BFD5-D296ADE59F14}"/>
  </bookViews>
  <sheets>
    <sheet name="Sales" sheetId="1" r:id="rId1"/>
    <sheet name="DS_INTERNAL_SNIP_STORAGE" sheetId="4" state="veryHidden" r:id="rId2"/>
    <sheet name="DS_INTERNAL_SETTINGS_STORAGE" sheetId="5" state="veryHidden" r:id="rId3"/>
    <sheet name="DS_INTERNAL_DOCGROUP_STORAGE" sheetId="6" state="veryHidden" r:id="rId4"/>
    <sheet name="DS_INTERNAL_DOCUMENT_STORAGE" sheetId="7" state="veryHidden" r:id="rId5"/>
    <sheet name="Returns" sheetId="3" r:id="rId6"/>
    <sheet name="Aluminum" sheetId="9" r:id="rId7"/>
    <sheet name="Bag in Box" sheetId="10" r:id="rId8"/>
    <sheet name="Bi-Metal 0-1L" sheetId="11" r:id="rId9"/>
    <sheet name="Bi-Metal Over 1L" sheetId="12" r:id="rId10"/>
    <sheet name="Drink Pouches 0-1L" sheetId="13" r:id="rId11"/>
    <sheet name="Gable 0-1L" sheetId="14" r:id="rId12"/>
    <sheet name="Gable Over 1L" sheetId="15" r:id="rId13"/>
    <sheet name="Glass 0-1L" sheetId="16" r:id="rId14"/>
    <sheet name="Glass Over 1L" sheetId="17" r:id="rId15"/>
    <sheet name="HDPE" sheetId="18" r:id="rId16"/>
    <sheet name="ISB" sheetId="19" r:id="rId17"/>
    <sheet name="Liquor and Wine" sheetId="20" r:id="rId18"/>
    <sheet name="Other Pl. 0-1L" sheetId="22" r:id="rId19"/>
    <sheet name="Other Pl. Over 1L" sheetId="24" r:id="rId20"/>
    <sheet name="PET 0-1L" sheetId="25" r:id="rId21"/>
    <sheet name="PET Over 1L" sheetId="26" r:id="rId22"/>
    <sheet name="Plastic One-Way Keg" sheetId="27" r:id="rId23"/>
    <sheet name="Tetra 0-1L" sheetId="30" r:id="rId24"/>
    <sheet name="Tetra Over 1L" sheetId="31" r:id="rId25"/>
  </sheets>
  <externalReferences>
    <externalReference r:id="rId2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0" i="3" l="1"/>
  <c r="L287" i="3"/>
  <c r="L286" i="3"/>
  <c r="C6" i="31"/>
  <c r="D6" i="31"/>
  <c r="E6" i="31" s="1"/>
  <c r="C7" i="31"/>
  <c r="D7" i="31"/>
  <c r="C8" i="31"/>
  <c r="D8" i="31"/>
  <c r="C9" i="31"/>
  <c r="D9" i="31"/>
  <c r="E9" i="31" s="1"/>
  <c r="C10" i="31"/>
  <c r="E10" i="31" s="1"/>
  <c r="D10" i="31"/>
  <c r="C11" i="31"/>
  <c r="D11" i="31"/>
  <c r="C12" i="31"/>
  <c r="D12" i="31"/>
  <c r="E12" i="31" s="1"/>
  <c r="C13" i="31"/>
  <c r="E13" i="31" s="1"/>
  <c r="D13" i="31"/>
  <c r="C14" i="31"/>
  <c r="D14" i="31"/>
  <c r="C15" i="31"/>
  <c r="D15" i="31"/>
  <c r="E15" i="31" s="1"/>
  <c r="C16" i="31"/>
  <c r="E16" i="31" s="1"/>
  <c r="D16" i="31"/>
  <c r="C17" i="31"/>
  <c r="D17" i="31"/>
  <c r="E17" i="31" s="1"/>
  <c r="C18" i="31"/>
  <c r="D18" i="31"/>
  <c r="E18" i="31" s="1"/>
  <c r="C19" i="31"/>
  <c r="D19" i="31"/>
  <c r="C20" i="31"/>
  <c r="D20" i="31"/>
  <c r="C21" i="31"/>
  <c r="D21" i="31"/>
  <c r="E21" i="31" s="1"/>
  <c r="C22" i="31"/>
  <c r="E22" i="31" s="1"/>
  <c r="D22" i="31"/>
  <c r="C23" i="31"/>
  <c r="D23" i="31"/>
  <c r="C24" i="31"/>
  <c r="D24" i="31"/>
  <c r="E24" i="31" s="1"/>
  <c r="C25" i="31"/>
  <c r="D25" i="31"/>
  <c r="E25" i="31" s="1"/>
  <c r="C26" i="31"/>
  <c r="D26" i="31"/>
  <c r="C27" i="31"/>
  <c r="D27" i="31"/>
  <c r="E27" i="31" s="1"/>
  <c r="C28" i="31"/>
  <c r="E28" i="31" s="1"/>
  <c r="D28" i="31"/>
  <c r="C29" i="31"/>
  <c r="D29" i="31"/>
  <c r="C30" i="31"/>
  <c r="D30" i="31"/>
  <c r="E30" i="31" s="1"/>
  <c r="C31" i="31"/>
  <c r="D31" i="31"/>
  <c r="E31" i="31" s="1"/>
  <c r="C32" i="31"/>
  <c r="D32" i="31"/>
  <c r="C33" i="31"/>
  <c r="D33" i="31"/>
  <c r="E33" i="31" s="1"/>
  <c r="C34" i="31"/>
  <c r="E34" i="31" s="1"/>
  <c r="D34" i="31"/>
  <c r="C35" i="31"/>
  <c r="D35" i="31"/>
  <c r="C36" i="31"/>
  <c r="D36" i="31"/>
  <c r="E36" i="31" s="1"/>
  <c r="C37" i="31"/>
  <c r="D37" i="31"/>
  <c r="C38" i="31"/>
  <c r="D38" i="31"/>
  <c r="C39" i="31"/>
  <c r="D39" i="31"/>
  <c r="E39" i="31" s="1"/>
  <c r="C40" i="31"/>
  <c r="D40" i="31"/>
  <c r="C41" i="31"/>
  <c r="D41" i="31"/>
  <c r="C42" i="31"/>
  <c r="D42" i="31"/>
  <c r="E42" i="31" s="1"/>
  <c r="C43" i="31"/>
  <c r="E43" i="31" s="1"/>
  <c r="D43" i="31"/>
  <c r="C44" i="31"/>
  <c r="D44" i="31"/>
  <c r="C45" i="31"/>
  <c r="D45" i="31"/>
  <c r="E45" i="31" s="1"/>
  <c r="C46" i="31"/>
  <c r="D46" i="31"/>
  <c r="C47" i="31"/>
  <c r="D47" i="31"/>
  <c r="C48" i="31"/>
  <c r="D48" i="31"/>
  <c r="E48" i="31" s="1"/>
  <c r="C49" i="31"/>
  <c r="E49" i="31" s="1"/>
  <c r="D49" i="31"/>
  <c r="C50" i="31"/>
  <c r="D50" i="31"/>
  <c r="C51" i="31"/>
  <c r="D51" i="31"/>
  <c r="E51" i="31" s="1"/>
  <c r="C52" i="31"/>
  <c r="D52" i="31"/>
  <c r="C53" i="31"/>
  <c r="D53" i="31"/>
  <c r="C54" i="31"/>
  <c r="D54" i="31"/>
  <c r="E54" i="31" s="1"/>
  <c r="C55" i="31"/>
  <c r="D55" i="31"/>
  <c r="E55" i="31" s="1"/>
  <c r="C56" i="31"/>
  <c r="D56" i="31"/>
  <c r="C57" i="31"/>
  <c r="D57" i="31"/>
  <c r="E57" i="31" s="1"/>
  <c r="C58" i="31"/>
  <c r="E58" i="31" s="1"/>
  <c r="D58" i="31"/>
  <c r="C59" i="31"/>
  <c r="D59" i="31"/>
  <c r="C60" i="31"/>
  <c r="D60" i="31"/>
  <c r="E60" i="31" s="1"/>
  <c r="C61" i="31"/>
  <c r="E61" i="31" s="1"/>
  <c r="D61" i="31"/>
  <c r="C62" i="31"/>
  <c r="D62" i="31"/>
  <c r="C63" i="31"/>
  <c r="D63" i="31"/>
  <c r="E63" i="31" s="1"/>
  <c r="C64" i="31"/>
  <c r="D64" i="31"/>
  <c r="C65" i="31"/>
  <c r="D65" i="31"/>
  <c r="C66" i="31"/>
  <c r="D66" i="31"/>
  <c r="E66" i="31" s="1"/>
  <c r="C67" i="31"/>
  <c r="E67" i="31" s="1"/>
  <c r="D67" i="31"/>
  <c r="C68" i="31"/>
  <c r="D68" i="31"/>
  <c r="C69" i="31"/>
  <c r="D69" i="31"/>
  <c r="E69" i="31" s="1"/>
  <c r="C70" i="31"/>
  <c r="E70" i="31" s="1"/>
  <c r="D70" i="31"/>
  <c r="C71" i="31"/>
  <c r="D71" i="31"/>
  <c r="C72" i="31"/>
  <c r="D72" i="31"/>
  <c r="E72" i="31" s="1"/>
  <c r="C73" i="31"/>
  <c r="D73" i="31"/>
  <c r="E73" i="31" s="1"/>
  <c r="C74" i="31"/>
  <c r="E74" i="31" s="1"/>
  <c r="D74" i="31"/>
  <c r="C75" i="31"/>
  <c r="D75" i="31"/>
  <c r="E75" i="31" s="1"/>
  <c r="C76" i="31"/>
  <c r="E76" i="31" s="1"/>
  <c r="D76" i="31"/>
  <c r="C77" i="31"/>
  <c r="D77" i="31"/>
  <c r="C78" i="31"/>
  <c r="D78" i="31"/>
  <c r="E78" i="31" s="1"/>
  <c r="C79" i="31"/>
  <c r="D79" i="31"/>
  <c r="E79" i="31" s="1"/>
  <c r="C80" i="31"/>
  <c r="D80" i="31"/>
  <c r="C81" i="31"/>
  <c r="D81" i="31"/>
  <c r="E81" i="31" s="1"/>
  <c r="C82" i="31"/>
  <c r="D82" i="31"/>
  <c r="C83" i="31"/>
  <c r="D83" i="31"/>
  <c r="C84" i="31"/>
  <c r="D84" i="31"/>
  <c r="E84" i="31" s="1"/>
  <c r="C85" i="31"/>
  <c r="D85" i="31"/>
  <c r="E85" i="31" s="1"/>
  <c r="C86" i="31"/>
  <c r="D86" i="31"/>
  <c r="C87" i="31"/>
  <c r="D87" i="31"/>
  <c r="E87" i="31" s="1"/>
  <c r="C88" i="31"/>
  <c r="E88" i="31" s="1"/>
  <c r="D88" i="31"/>
  <c r="C89" i="31"/>
  <c r="D89" i="31"/>
  <c r="C90" i="31"/>
  <c r="D90" i="31"/>
  <c r="E90" i="31" s="1"/>
  <c r="C91" i="31"/>
  <c r="D91" i="31"/>
  <c r="C92" i="31"/>
  <c r="D92" i="31"/>
  <c r="C93" i="31"/>
  <c r="D93" i="31"/>
  <c r="E93" i="31" s="1"/>
  <c r="C94" i="31"/>
  <c r="D94" i="31"/>
  <c r="C95" i="31"/>
  <c r="D95" i="31"/>
  <c r="C96" i="31"/>
  <c r="D96" i="31"/>
  <c r="E96" i="31" s="1"/>
  <c r="C97" i="31"/>
  <c r="E97" i="31" s="1"/>
  <c r="D97" i="31"/>
  <c r="C98" i="31"/>
  <c r="D98" i="31"/>
  <c r="C99" i="31"/>
  <c r="D99" i="31"/>
  <c r="E99" i="31" s="1"/>
  <c r="C100" i="31"/>
  <c r="E100" i="31" s="1"/>
  <c r="D100" i="31"/>
  <c r="C101" i="31"/>
  <c r="D101" i="31"/>
  <c r="E101" i="31" s="1"/>
  <c r="C102" i="31"/>
  <c r="D102" i="31"/>
  <c r="E102" i="31" s="1"/>
  <c r="C103" i="31"/>
  <c r="E103" i="31" s="1"/>
  <c r="D103" i="31"/>
  <c r="C104" i="31"/>
  <c r="D104" i="31"/>
  <c r="C105" i="31"/>
  <c r="D105" i="31"/>
  <c r="E105" i="31" s="1"/>
  <c r="C106" i="31"/>
  <c r="D106" i="31"/>
  <c r="C107" i="31"/>
  <c r="D107" i="31"/>
  <c r="C108" i="31"/>
  <c r="D108" i="31"/>
  <c r="E108" i="31" s="1"/>
  <c r="C109" i="31"/>
  <c r="E109" i="31" s="1"/>
  <c r="D109" i="31"/>
  <c r="C110" i="31"/>
  <c r="E110" i="31" s="1"/>
  <c r="D110" i="31"/>
  <c r="C111" i="31"/>
  <c r="D111" i="31"/>
  <c r="E111" i="31" s="1"/>
  <c r="C112" i="31"/>
  <c r="E112" i="31" s="1"/>
  <c r="D112" i="31"/>
  <c r="C113" i="31"/>
  <c r="D113" i="31"/>
  <c r="C114" i="31"/>
  <c r="D114" i="31"/>
  <c r="E114" i="31" s="1"/>
  <c r="C115" i="31"/>
  <c r="D115" i="31"/>
  <c r="C116" i="31"/>
  <c r="D116" i="31"/>
  <c r="C117" i="31"/>
  <c r="D117" i="31"/>
  <c r="E117" i="31" s="1"/>
  <c r="C118" i="31"/>
  <c r="E118" i="31" s="1"/>
  <c r="D118" i="31"/>
  <c r="C119" i="31"/>
  <c r="D119" i="31"/>
  <c r="C120" i="31"/>
  <c r="D120" i="31"/>
  <c r="E120" i="31" s="1"/>
  <c r="C121" i="31"/>
  <c r="D121" i="31"/>
  <c r="C122" i="31"/>
  <c r="D122" i="31"/>
  <c r="C123" i="31"/>
  <c r="D123" i="31"/>
  <c r="E123" i="31" s="1"/>
  <c r="C124" i="31"/>
  <c r="D124" i="31"/>
  <c r="C125" i="31"/>
  <c r="D125" i="31"/>
  <c r="C126" i="31"/>
  <c r="D126" i="31"/>
  <c r="E126" i="31" s="1"/>
  <c r="C127" i="31"/>
  <c r="D127" i="31"/>
  <c r="E127" i="31" s="1"/>
  <c r="C128" i="31"/>
  <c r="D128" i="31"/>
  <c r="C129" i="31"/>
  <c r="D129" i="31"/>
  <c r="E129" i="31" s="1"/>
  <c r="C130" i="31"/>
  <c r="D130" i="31"/>
  <c r="C131" i="31"/>
  <c r="D131" i="31"/>
  <c r="C132" i="31"/>
  <c r="D132" i="31"/>
  <c r="E132" i="31" s="1"/>
  <c r="C133" i="31"/>
  <c r="D133" i="31"/>
  <c r="E133" i="31" s="1"/>
  <c r="C134" i="31"/>
  <c r="D134" i="31"/>
  <c r="C135" i="31"/>
  <c r="D135" i="31"/>
  <c r="E135" i="31" s="1"/>
  <c r="C136" i="31"/>
  <c r="E136" i="31" s="1"/>
  <c r="D136" i="31"/>
  <c r="C137" i="31"/>
  <c r="D137" i="31"/>
  <c r="C138" i="31"/>
  <c r="D138" i="31"/>
  <c r="E138" i="31" s="1"/>
  <c r="C139" i="31"/>
  <c r="D139" i="31"/>
  <c r="E139" i="31" s="1"/>
  <c r="C140" i="31"/>
  <c r="D140" i="31"/>
  <c r="E37" i="31"/>
  <c r="E115" i="31"/>
  <c r="E7" i="31"/>
  <c r="E19" i="31"/>
  <c r="E121" i="31"/>
  <c r="D5" i="31"/>
  <c r="E5" i="31" s="1"/>
  <c r="C5" i="31"/>
  <c r="C6" i="30"/>
  <c r="D6" i="30"/>
  <c r="C7" i="30"/>
  <c r="D7" i="30"/>
  <c r="E7" i="30" s="1"/>
  <c r="C8" i="30"/>
  <c r="D8" i="30"/>
  <c r="E8" i="30" s="1"/>
  <c r="C9" i="30"/>
  <c r="E9" i="30" s="1"/>
  <c r="D9" i="30"/>
  <c r="C10" i="30"/>
  <c r="E10" i="30" s="1"/>
  <c r="D10" i="30"/>
  <c r="C11" i="30"/>
  <c r="D11" i="30"/>
  <c r="C12" i="30"/>
  <c r="D12" i="30"/>
  <c r="C13" i="30"/>
  <c r="D13" i="30"/>
  <c r="E13" i="30" s="1"/>
  <c r="C14" i="30"/>
  <c r="D14" i="30"/>
  <c r="E14" i="30" s="1"/>
  <c r="C15" i="30"/>
  <c r="E15" i="30" s="1"/>
  <c r="D15" i="30"/>
  <c r="C16" i="30"/>
  <c r="E16" i="30" s="1"/>
  <c r="D16" i="30"/>
  <c r="C17" i="30"/>
  <c r="D17" i="30"/>
  <c r="C18" i="30"/>
  <c r="D18" i="30"/>
  <c r="C19" i="30"/>
  <c r="D19" i="30"/>
  <c r="C20" i="30"/>
  <c r="D20" i="30"/>
  <c r="E20" i="30" s="1"/>
  <c r="C21" i="30"/>
  <c r="E21" i="30" s="1"/>
  <c r="D21" i="30"/>
  <c r="C22" i="30"/>
  <c r="D22" i="30"/>
  <c r="C23" i="30"/>
  <c r="D23" i="30"/>
  <c r="C24" i="30"/>
  <c r="D24" i="30"/>
  <c r="E24" i="30" s="1"/>
  <c r="C25" i="30"/>
  <c r="D25" i="30"/>
  <c r="E25" i="30" s="1"/>
  <c r="C26" i="30"/>
  <c r="D26" i="30"/>
  <c r="E26" i="30" s="1"/>
  <c r="C27" i="30"/>
  <c r="E27" i="30" s="1"/>
  <c r="D27" i="30"/>
  <c r="C28" i="30"/>
  <c r="D28" i="30"/>
  <c r="C29" i="30"/>
  <c r="D29" i="30"/>
  <c r="C30" i="30"/>
  <c r="D30" i="30"/>
  <c r="E30" i="30" s="1"/>
  <c r="C31" i="30"/>
  <c r="D31" i="30"/>
  <c r="E31" i="30" s="1"/>
  <c r="C32" i="30"/>
  <c r="D32" i="30"/>
  <c r="E32" i="30" s="1"/>
  <c r="C33" i="30"/>
  <c r="E33" i="30" s="1"/>
  <c r="D33" i="30"/>
  <c r="C34" i="30"/>
  <c r="D34" i="30"/>
  <c r="C35" i="30"/>
  <c r="D35" i="30"/>
  <c r="C36" i="30"/>
  <c r="D36" i="30"/>
  <c r="C37" i="30"/>
  <c r="D37" i="30"/>
  <c r="E37" i="30" s="1"/>
  <c r="C38" i="30"/>
  <c r="D38" i="30"/>
  <c r="E38" i="30" s="1"/>
  <c r="C39" i="30"/>
  <c r="E39" i="30" s="1"/>
  <c r="D39" i="30"/>
  <c r="C40" i="30"/>
  <c r="D40" i="30"/>
  <c r="C41" i="30"/>
  <c r="D41" i="30"/>
  <c r="C42" i="30"/>
  <c r="D42" i="30"/>
  <c r="E42" i="30" s="1"/>
  <c r="C43" i="30"/>
  <c r="D43" i="30"/>
  <c r="E43" i="30" s="1"/>
  <c r="C44" i="30"/>
  <c r="D44" i="30"/>
  <c r="E44" i="30" s="1"/>
  <c r="C45" i="30"/>
  <c r="E45" i="30" s="1"/>
  <c r="D45" i="30"/>
  <c r="C46" i="30"/>
  <c r="E46" i="30" s="1"/>
  <c r="D46" i="30"/>
  <c r="C47" i="30"/>
  <c r="D47" i="30"/>
  <c r="C48" i="30"/>
  <c r="D48" i="30"/>
  <c r="C49" i="30"/>
  <c r="D49" i="30"/>
  <c r="E49" i="30" s="1"/>
  <c r="C50" i="30"/>
  <c r="D50" i="30"/>
  <c r="E50" i="30" s="1"/>
  <c r="C51" i="30"/>
  <c r="E51" i="30" s="1"/>
  <c r="D51" i="30"/>
  <c r="C52" i="30"/>
  <c r="E52" i="30" s="1"/>
  <c r="D52" i="30"/>
  <c r="C53" i="30"/>
  <c r="D53" i="30"/>
  <c r="C54" i="30"/>
  <c r="D54" i="30"/>
  <c r="C55" i="30"/>
  <c r="D55" i="30"/>
  <c r="E55" i="30" s="1"/>
  <c r="C56" i="30"/>
  <c r="D56" i="30"/>
  <c r="E56" i="30" s="1"/>
  <c r="C57" i="30"/>
  <c r="E57" i="30" s="1"/>
  <c r="D57" i="30"/>
  <c r="C58" i="30"/>
  <c r="D58" i="30"/>
  <c r="C59" i="30"/>
  <c r="D59" i="30"/>
  <c r="C60" i="30"/>
  <c r="D60" i="30"/>
  <c r="E60" i="30" s="1"/>
  <c r="C61" i="30"/>
  <c r="D61" i="30"/>
  <c r="E61" i="30" s="1"/>
  <c r="C62" i="30"/>
  <c r="D62" i="30"/>
  <c r="E62" i="30" s="1"/>
  <c r="C63" i="30"/>
  <c r="E63" i="30" s="1"/>
  <c r="D63" i="30"/>
  <c r="C64" i="30"/>
  <c r="D64" i="30"/>
  <c r="C65" i="30"/>
  <c r="D65" i="30"/>
  <c r="C66" i="30"/>
  <c r="D66" i="30"/>
  <c r="C67" i="30"/>
  <c r="D67" i="30"/>
  <c r="E67" i="30" s="1"/>
  <c r="C68" i="30"/>
  <c r="D68" i="30"/>
  <c r="E68" i="30" s="1"/>
  <c r="C69" i="30"/>
  <c r="E69" i="30" s="1"/>
  <c r="D69" i="30"/>
  <c r="C70" i="30"/>
  <c r="E70" i="30" s="1"/>
  <c r="D70" i="30"/>
  <c r="C71" i="30"/>
  <c r="D71" i="30"/>
  <c r="C72" i="30"/>
  <c r="D72" i="30"/>
  <c r="C73" i="30"/>
  <c r="D73" i="30"/>
  <c r="E73" i="30" s="1"/>
  <c r="C74" i="30"/>
  <c r="D74" i="30"/>
  <c r="E74" i="30" s="1"/>
  <c r="C75" i="30"/>
  <c r="E75" i="30" s="1"/>
  <c r="D75" i="30"/>
  <c r="C76" i="30"/>
  <c r="D76" i="30"/>
  <c r="C77" i="30"/>
  <c r="D77" i="30"/>
  <c r="C78" i="30"/>
  <c r="D78" i="30"/>
  <c r="E78" i="30" s="1"/>
  <c r="C79" i="30"/>
  <c r="D79" i="30"/>
  <c r="E79" i="30" s="1"/>
  <c r="C80" i="30"/>
  <c r="D80" i="30"/>
  <c r="E80" i="30" s="1"/>
  <c r="C81" i="30"/>
  <c r="E81" i="30" s="1"/>
  <c r="D81" i="30"/>
  <c r="C82" i="30"/>
  <c r="D82" i="30"/>
  <c r="C83" i="30"/>
  <c r="D83" i="30"/>
  <c r="C84" i="30"/>
  <c r="D84" i="30"/>
  <c r="C85" i="30"/>
  <c r="D85" i="30"/>
  <c r="C86" i="30"/>
  <c r="D86" i="30"/>
  <c r="C87" i="30"/>
  <c r="E87" i="30" s="1"/>
  <c r="D87" i="30"/>
  <c r="C88" i="30"/>
  <c r="D88" i="30"/>
  <c r="C89" i="30"/>
  <c r="D89" i="30"/>
  <c r="C90" i="30"/>
  <c r="D90" i="30"/>
  <c r="C91" i="30"/>
  <c r="D91" i="30"/>
  <c r="E91" i="30" s="1"/>
  <c r="C92" i="30"/>
  <c r="D92" i="30"/>
  <c r="E92" i="30" s="1"/>
  <c r="C93" i="30"/>
  <c r="E93" i="30" s="1"/>
  <c r="D93" i="30"/>
  <c r="C94" i="30"/>
  <c r="D94" i="30"/>
  <c r="C95" i="30"/>
  <c r="D95" i="30"/>
  <c r="C96" i="30"/>
  <c r="D96" i="30"/>
  <c r="C97" i="30"/>
  <c r="D97" i="30"/>
  <c r="E97" i="30" s="1"/>
  <c r="C98" i="30"/>
  <c r="D98" i="30"/>
  <c r="E98" i="30" s="1"/>
  <c r="C99" i="30"/>
  <c r="E99" i="30" s="1"/>
  <c r="D99" i="30"/>
  <c r="C100" i="30"/>
  <c r="E100" i="30" s="1"/>
  <c r="D100" i="30"/>
  <c r="C101" i="30"/>
  <c r="D101" i="30"/>
  <c r="C102" i="30"/>
  <c r="D102" i="30"/>
  <c r="C103" i="30"/>
  <c r="D103" i="30"/>
  <c r="E103" i="30" s="1"/>
  <c r="C104" i="30"/>
  <c r="D104" i="30"/>
  <c r="E104" i="30" s="1"/>
  <c r="C105" i="30"/>
  <c r="E105" i="30" s="1"/>
  <c r="D105" i="30"/>
  <c r="C106" i="30"/>
  <c r="D106" i="30"/>
  <c r="C107" i="30"/>
  <c r="D107" i="30"/>
  <c r="C108" i="30"/>
  <c r="D108" i="30"/>
  <c r="C109" i="30"/>
  <c r="D109" i="30"/>
  <c r="C110" i="30"/>
  <c r="D110" i="30"/>
  <c r="E110" i="30" s="1"/>
  <c r="C111" i="30"/>
  <c r="E111" i="30" s="1"/>
  <c r="D111" i="30"/>
  <c r="C112" i="30"/>
  <c r="D112" i="30"/>
  <c r="C113" i="30"/>
  <c r="D113" i="30"/>
  <c r="C114" i="30"/>
  <c r="D114" i="30"/>
  <c r="C115" i="30"/>
  <c r="D115" i="30"/>
  <c r="C116" i="30"/>
  <c r="D116" i="30"/>
  <c r="E116" i="30" s="1"/>
  <c r="C117" i="30"/>
  <c r="E117" i="30" s="1"/>
  <c r="D117" i="30"/>
  <c r="C118" i="30"/>
  <c r="D118" i="30"/>
  <c r="C119" i="30"/>
  <c r="D119" i="30"/>
  <c r="C120" i="30"/>
  <c r="D120" i="30"/>
  <c r="E120" i="30" s="1"/>
  <c r="C121" i="30"/>
  <c r="D121" i="30"/>
  <c r="E121" i="30" s="1"/>
  <c r="C122" i="30"/>
  <c r="D122" i="30"/>
  <c r="E122" i="30" s="1"/>
  <c r="C123" i="30"/>
  <c r="E123" i="30" s="1"/>
  <c r="D123" i="30"/>
  <c r="C124" i="30"/>
  <c r="E124" i="30" s="1"/>
  <c r="D124" i="30"/>
  <c r="C125" i="30"/>
  <c r="D125" i="30"/>
  <c r="C126" i="30"/>
  <c r="D126" i="30"/>
  <c r="C127" i="30"/>
  <c r="D127" i="30"/>
  <c r="E127" i="30" s="1"/>
  <c r="C128" i="30"/>
  <c r="D128" i="30"/>
  <c r="E128" i="30" s="1"/>
  <c r="C129" i="30"/>
  <c r="E129" i="30" s="1"/>
  <c r="D129" i="30"/>
  <c r="C130" i="30"/>
  <c r="E130" i="30" s="1"/>
  <c r="D130" i="30"/>
  <c r="C131" i="30"/>
  <c r="D131" i="30"/>
  <c r="C132" i="30"/>
  <c r="D132" i="30"/>
  <c r="C133" i="30"/>
  <c r="D133" i="30"/>
  <c r="E133" i="30" s="1"/>
  <c r="C134" i="30"/>
  <c r="D134" i="30"/>
  <c r="E134" i="30" s="1"/>
  <c r="C135" i="30"/>
  <c r="E135" i="30" s="1"/>
  <c r="D135" i="30"/>
  <c r="C136" i="30"/>
  <c r="D136" i="30"/>
  <c r="C137" i="30"/>
  <c r="D137" i="30"/>
  <c r="C138" i="30"/>
  <c r="D138" i="30"/>
  <c r="C139" i="30"/>
  <c r="D139" i="30"/>
  <c r="E139" i="30" s="1"/>
  <c r="C140" i="30"/>
  <c r="D140" i="30"/>
  <c r="E140" i="30" s="1"/>
  <c r="E29" i="30"/>
  <c r="E86" i="30"/>
  <c r="E115" i="30"/>
  <c r="D5" i="30"/>
  <c r="C5" i="30"/>
  <c r="E109" i="30"/>
  <c r="E40" i="30"/>
  <c r="C6" i="27"/>
  <c r="D6" i="27"/>
  <c r="C7" i="27"/>
  <c r="D7" i="27"/>
  <c r="C8" i="27"/>
  <c r="E8" i="27" s="1"/>
  <c r="D8" i="27"/>
  <c r="C9" i="27"/>
  <c r="D9" i="27"/>
  <c r="E9" i="27" s="1"/>
  <c r="C10" i="27"/>
  <c r="E10" i="27" s="1"/>
  <c r="D10" i="27"/>
  <c r="C11" i="27"/>
  <c r="E11" i="27" s="1"/>
  <c r="D11" i="27"/>
  <c r="C12" i="27"/>
  <c r="D12" i="27"/>
  <c r="C13" i="27"/>
  <c r="D13" i="27"/>
  <c r="C14" i="27"/>
  <c r="E14" i="27" s="1"/>
  <c r="D14" i="27"/>
  <c r="C15" i="27"/>
  <c r="D15" i="27"/>
  <c r="C16" i="27"/>
  <c r="D16" i="27"/>
  <c r="C17" i="27"/>
  <c r="E17" i="27" s="1"/>
  <c r="D17" i="27"/>
  <c r="C18" i="27"/>
  <c r="D18" i="27"/>
  <c r="C19" i="27"/>
  <c r="D19" i="27"/>
  <c r="C20" i="27"/>
  <c r="E20" i="27" s="1"/>
  <c r="D20" i="27"/>
  <c r="C21" i="27"/>
  <c r="D21" i="27"/>
  <c r="E21" i="27" s="1"/>
  <c r="C22" i="27"/>
  <c r="D22" i="27"/>
  <c r="C23" i="27"/>
  <c r="E23" i="27" s="1"/>
  <c r="D23" i="27"/>
  <c r="C24" i="27"/>
  <c r="D24" i="27"/>
  <c r="C25" i="27"/>
  <c r="D25" i="27"/>
  <c r="C26" i="27"/>
  <c r="E26" i="27" s="1"/>
  <c r="D26" i="27"/>
  <c r="C27" i="27"/>
  <c r="D27" i="27"/>
  <c r="C28" i="27"/>
  <c r="D28" i="27"/>
  <c r="C29" i="27"/>
  <c r="E29" i="27" s="1"/>
  <c r="D29" i="27"/>
  <c r="C30" i="27"/>
  <c r="D30" i="27"/>
  <c r="C31" i="27"/>
  <c r="D31" i="27"/>
  <c r="C32" i="27"/>
  <c r="D32" i="27"/>
  <c r="C33" i="27"/>
  <c r="D33" i="27"/>
  <c r="E33" i="27" s="1"/>
  <c r="C34" i="27"/>
  <c r="D34" i="27"/>
  <c r="C35" i="27"/>
  <c r="E35" i="27" s="1"/>
  <c r="D35" i="27"/>
  <c r="C36" i="27"/>
  <c r="D36" i="27"/>
  <c r="C37" i="27"/>
  <c r="D37" i="27"/>
  <c r="C38" i="27"/>
  <c r="E38" i="27" s="1"/>
  <c r="D38" i="27"/>
  <c r="C39" i="27"/>
  <c r="D39" i="27"/>
  <c r="E39" i="27" s="1"/>
  <c r="C40" i="27"/>
  <c r="D40" i="27"/>
  <c r="C41" i="27"/>
  <c r="E41" i="27" s="1"/>
  <c r="D41" i="27"/>
  <c r="C42" i="27"/>
  <c r="D42" i="27"/>
  <c r="C43" i="27"/>
  <c r="E43" i="27" s="1"/>
  <c r="D43" i="27"/>
  <c r="C44" i="27"/>
  <c r="E44" i="27" s="1"/>
  <c r="D44" i="27"/>
  <c r="C45" i="27"/>
  <c r="D45" i="27"/>
  <c r="E45" i="27" s="1"/>
  <c r="C46" i="27"/>
  <c r="D46" i="27"/>
  <c r="C47" i="27"/>
  <c r="E47" i="27" s="1"/>
  <c r="D47" i="27"/>
  <c r="C48" i="27"/>
  <c r="D48" i="27"/>
  <c r="C49" i="27"/>
  <c r="D49" i="27"/>
  <c r="C50" i="27"/>
  <c r="E50" i="27" s="1"/>
  <c r="D50" i="27"/>
  <c r="C51" i="27"/>
  <c r="D51" i="27"/>
  <c r="E51" i="27" s="1"/>
  <c r="C52" i="27"/>
  <c r="D52" i="27"/>
  <c r="C53" i="27"/>
  <c r="E53" i="27" s="1"/>
  <c r="D53" i="27"/>
  <c r="C54" i="27"/>
  <c r="D54" i="27"/>
  <c r="C55" i="27"/>
  <c r="E55" i="27" s="1"/>
  <c r="D55" i="27"/>
  <c r="C56" i="27"/>
  <c r="D56" i="27"/>
  <c r="C57" i="27"/>
  <c r="D57" i="27"/>
  <c r="E57" i="27" s="1"/>
  <c r="C58" i="27"/>
  <c r="D58" i="27"/>
  <c r="C59" i="27"/>
  <c r="E59" i="27" s="1"/>
  <c r="D59" i="27"/>
  <c r="C60" i="27"/>
  <c r="D60" i="27"/>
  <c r="C61" i="27"/>
  <c r="E61" i="27" s="1"/>
  <c r="D61" i="27"/>
  <c r="C62" i="27"/>
  <c r="E62" i="27" s="1"/>
  <c r="D62" i="27"/>
  <c r="C63" i="27"/>
  <c r="D63" i="27"/>
  <c r="E63" i="27" s="1"/>
  <c r="C64" i="27"/>
  <c r="D64" i="27"/>
  <c r="C65" i="27"/>
  <c r="E65" i="27" s="1"/>
  <c r="D65" i="27"/>
  <c r="C66" i="27"/>
  <c r="D66" i="27"/>
  <c r="C67" i="27"/>
  <c r="D67" i="27"/>
  <c r="C68" i="27"/>
  <c r="E68" i="27" s="1"/>
  <c r="D68" i="27"/>
  <c r="C69" i="27"/>
  <c r="D69" i="27"/>
  <c r="E69" i="27" s="1"/>
  <c r="C70" i="27"/>
  <c r="D70" i="27"/>
  <c r="C71" i="27"/>
  <c r="E71" i="27" s="1"/>
  <c r="D71" i="27"/>
  <c r="C72" i="27"/>
  <c r="D72" i="27"/>
  <c r="C73" i="27"/>
  <c r="E73" i="27" s="1"/>
  <c r="D73" i="27"/>
  <c r="C74" i="27"/>
  <c r="E74" i="27" s="1"/>
  <c r="D74" i="27"/>
  <c r="C75" i="27"/>
  <c r="D75" i="27"/>
  <c r="E75" i="27" s="1"/>
  <c r="C76" i="27"/>
  <c r="D76" i="27"/>
  <c r="C77" i="27"/>
  <c r="E77" i="27" s="1"/>
  <c r="D77" i="27"/>
  <c r="C78" i="27"/>
  <c r="D78" i="27"/>
  <c r="C79" i="27"/>
  <c r="D79" i="27"/>
  <c r="C80" i="27"/>
  <c r="E80" i="27" s="1"/>
  <c r="D80" i="27"/>
  <c r="C81" i="27"/>
  <c r="D81" i="27"/>
  <c r="E81" i="27" s="1"/>
  <c r="C82" i="27"/>
  <c r="D82" i="27"/>
  <c r="C83" i="27"/>
  <c r="E83" i="27" s="1"/>
  <c r="D83" i="27"/>
  <c r="C84" i="27"/>
  <c r="D84" i="27"/>
  <c r="C85" i="27"/>
  <c r="D85" i="27"/>
  <c r="C86" i="27"/>
  <c r="E86" i="27" s="1"/>
  <c r="D86" i="27"/>
  <c r="C87" i="27"/>
  <c r="D87" i="27"/>
  <c r="C88" i="27"/>
  <c r="D88" i="27"/>
  <c r="C89" i="27"/>
  <c r="E89" i="27" s="1"/>
  <c r="D89" i="27"/>
  <c r="C90" i="27"/>
  <c r="D90" i="27"/>
  <c r="C91" i="27"/>
  <c r="D91" i="27"/>
  <c r="C92" i="27"/>
  <c r="E92" i="27" s="1"/>
  <c r="D92" i="27"/>
  <c r="C93" i="27"/>
  <c r="D93" i="27"/>
  <c r="E93" i="27" s="1"/>
  <c r="C94" i="27"/>
  <c r="D94" i="27"/>
  <c r="C95" i="27"/>
  <c r="E95" i="27" s="1"/>
  <c r="D95" i="27"/>
  <c r="C96" i="27"/>
  <c r="D96" i="27"/>
  <c r="C97" i="27"/>
  <c r="D97" i="27"/>
  <c r="C98" i="27"/>
  <c r="E98" i="27" s="1"/>
  <c r="D98" i="27"/>
  <c r="C99" i="27"/>
  <c r="D99" i="27"/>
  <c r="E99" i="27" s="1"/>
  <c r="C100" i="27"/>
  <c r="D100" i="27"/>
  <c r="C101" i="27"/>
  <c r="E101" i="27" s="1"/>
  <c r="D101" i="27"/>
  <c r="C102" i="27"/>
  <c r="D102" i="27"/>
  <c r="C103" i="27"/>
  <c r="D103" i="27"/>
  <c r="C104" i="27"/>
  <c r="E104" i="27" s="1"/>
  <c r="D104" i="27"/>
  <c r="C105" i="27"/>
  <c r="D105" i="27"/>
  <c r="E105" i="27" s="1"/>
  <c r="C106" i="27"/>
  <c r="D106" i="27"/>
  <c r="C107" i="27"/>
  <c r="E107" i="27" s="1"/>
  <c r="D107" i="27"/>
  <c r="C108" i="27"/>
  <c r="D108" i="27"/>
  <c r="C109" i="27"/>
  <c r="D109" i="27"/>
  <c r="C110" i="27"/>
  <c r="E110" i="27" s="1"/>
  <c r="D110" i="27"/>
  <c r="C111" i="27"/>
  <c r="D111" i="27"/>
  <c r="C112" i="27"/>
  <c r="D112" i="27"/>
  <c r="C113" i="27"/>
  <c r="E113" i="27" s="1"/>
  <c r="D113" i="27"/>
  <c r="C114" i="27"/>
  <c r="D114" i="27"/>
  <c r="C115" i="27"/>
  <c r="E115" i="27" s="1"/>
  <c r="D115" i="27"/>
  <c r="C116" i="27"/>
  <c r="E116" i="27" s="1"/>
  <c r="D116" i="27"/>
  <c r="C117" i="27"/>
  <c r="D117" i="27"/>
  <c r="E117" i="27" s="1"/>
  <c r="C118" i="27"/>
  <c r="D118" i="27"/>
  <c r="C119" i="27"/>
  <c r="E119" i="27" s="1"/>
  <c r="D119" i="27"/>
  <c r="C120" i="27"/>
  <c r="D120" i="27"/>
  <c r="C121" i="27"/>
  <c r="D121" i="27"/>
  <c r="C122" i="27"/>
  <c r="E122" i="27" s="1"/>
  <c r="D122" i="27"/>
  <c r="C123" i="27"/>
  <c r="D123" i="27"/>
  <c r="E123" i="27" s="1"/>
  <c r="C124" i="27"/>
  <c r="D124" i="27"/>
  <c r="C125" i="27"/>
  <c r="E125" i="27" s="1"/>
  <c r="D125" i="27"/>
  <c r="C126" i="27"/>
  <c r="D126" i="27"/>
  <c r="C127" i="27"/>
  <c r="D127" i="27"/>
  <c r="C128" i="27"/>
  <c r="E128" i="27" s="1"/>
  <c r="D128" i="27"/>
  <c r="C129" i="27"/>
  <c r="D129" i="27"/>
  <c r="E129" i="27" s="1"/>
  <c r="C130" i="27"/>
  <c r="D130" i="27"/>
  <c r="C131" i="27"/>
  <c r="E131" i="27" s="1"/>
  <c r="D131" i="27"/>
  <c r="C132" i="27"/>
  <c r="D132" i="27"/>
  <c r="C133" i="27"/>
  <c r="E133" i="27" s="1"/>
  <c r="D133" i="27"/>
  <c r="C134" i="27"/>
  <c r="E134" i="27" s="1"/>
  <c r="D134" i="27"/>
  <c r="C135" i="27"/>
  <c r="D135" i="27"/>
  <c r="E135" i="27" s="1"/>
  <c r="C136" i="27"/>
  <c r="D136" i="27"/>
  <c r="C137" i="27"/>
  <c r="D137" i="27"/>
  <c r="C138" i="27"/>
  <c r="D138" i="27"/>
  <c r="C139" i="27"/>
  <c r="D139" i="27"/>
  <c r="C140" i="27"/>
  <c r="E140" i="27" s="1"/>
  <c r="D140" i="27"/>
  <c r="E27" i="27"/>
  <c r="E31" i="27"/>
  <c r="E103" i="27"/>
  <c r="E111" i="27"/>
  <c r="D5" i="27"/>
  <c r="C5" i="27"/>
  <c r="E97" i="27"/>
  <c r="E87" i="27"/>
  <c r="E25" i="27"/>
  <c r="E15" i="27"/>
  <c r="E5" i="27"/>
  <c r="C6" i="26"/>
  <c r="D6" i="26"/>
  <c r="C7" i="26"/>
  <c r="D7" i="26"/>
  <c r="C8" i="26"/>
  <c r="D8" i="26"/>
  <c r="C9" i="26"/>
  <c r="D9" i="26"/>
  <c r="C10" i="26"/>
  <c r="D10" i="26"/>
  <c r="C11" i="26"/>
  <c r="D11" i="26"/>
  <c r="C12" i="26"/>
  <c r="D12" i="26"/>
  <c r="E12" i="26" s="1"/>
  <c r="C13" i="26"/>
  <c r="D13" i="26"/>
  <c r="C14" i="26"/>
  <c r="D14" i="26"/>
  <c r="E14" i="26" s="1"/>
  <c r="C15" i="26"/>
  <c r="D15" i="26"/>
  <c r="C16" i="26"/>
  <c r="D16" i="26"/>
  <c r="C17" i="26"/>
  <c r="D17" i="26"/>
  <c r="E17" i="26" s="1"/>
  <c r="C18" i="26"/>
  <c r="D18" i="26"/>
  <c r="C19" i="26"/>
  <c r="E19" i="26" s="1"/>
  <c r="D19" i="26"/>
  <c r="C20" i="26"/>
  <c r="D20" i="26"/>
  <c r="C21" i="26"/>
  <c r="D21" i="26"/>
  <c r="C22" i="26"/>
  <c r="D22" i="26"/>
  <c r="C23" i="26"/>
  <c r="D23" i="26"/>
  <c r="C24" i="26"/>
  <c r="D24" i="26"/>
  <c r="E24" i="26" s="1"/>
  <c r="C25" i="26"/>
  <c r="E25" i="26" s="1"/>
  <c r="D25" i="26"/>
  <c r="C26" i="26"/>
  <c r="D26" i="26"/>
  <c r="E26" i="26" s="1"/>
  <c r="C27" i="26"/>
  <c r="D27" i="26"/>
  <c r="C28" i="26"/>
  <c r="D28" i="26"/>
  <c r="C29" i="26"/>
  <c r="D29" i="26"/>
  <c r="C30" i="26"/>
  <c r="D30" i="26"/>
  <c r="E30" i="26" s="1"/>
  <c r="C31" i="26"/>
  <c r="E31" i="26" s="1"/>
  <c r="D31" i="26"/>
  <c r="C32" i="26"/>
  <c r="D32" i="26"/>
  <c r="E32" i="26" s="1"/>
  <c r="C33" i="26"/>
  <c r="D33" i="26"/>
  <c r="C34" i="26"/>
  <c r="D34" i="26"/>
  <c r="C35" i="26"/>
  <c r="D35" i="26"/>
  <c r="C36" i="26"/>
  <c r="D36" i="26"/>
  <c r="C37" i="26"/>
  <c r="E37" i="26" s="1"/>
  <c r="D37" i="26"/>
  <c r="C38" i="26"/>
  <c r="D38" i="26"/>
  <c r="E38" i="26" s="1"/>
  <c r="C39" i="26"/>
  <c r="E39" i="26" s="1"/>
  <c r="D39" i="26"/>
  <c r="C40" i="26"/>
  <c r="D40" i="26"/>
  <c r="C41" i="26"/>
  <c r="D41" i="26"/>
  <c r="E41" i="26" s="1"/>
  <c r="C42" i="26"/>
  <c r="D42" i="26"/>
  <c r="C43" i="26"/>
  <c r="E43" i="26" s="1"/>
  <c r="D43" i="26"/>
  <c r="C44" i="26"/>
  <c r="D44" i="26"/>
  <c r="E44" i="26" s="1"/>
  <c r="C45" i="26"/>
  <c r="D45" i="26"/>
  <c r="C46" i="26"/>
  <c r="D46" i="26"/>
  <c r="C47" i="26"/>
  <c r="D47" i="26"/>
  <c r="E47" i="26" s="1"/>
  <c r="C48" i="26"/>
  <c r="D48" i="26"/>
  <c r="E48" i="26" s="1"/>
  <c r="C49" i="26"/>
  <c r="E49" i="26" s="1"/>
  <c r="D49" i="26"/>
  <c r="C50" i="26"/>
  <c r="D50" i="26"/>
  <c r="E50" i="26" s="1"/>
  <c r="C51" i="26"/>
  <c r="D51" i="26"/>
  <c r="C52" i="26"/>
  <c r="D52" i="26"/>
  <c r="C53" i="26"/>
  <c r="D53" i="26"/>
  <c r="C54" i="26"/>
  <c r="D54" i="26"/>
  <c r="E54" i="26" s="1"/>
  <c r="C55" i="26"/>
  <c r="D55" i="26"/>
  <c r="C56" i="26"/>
  <c r="D56" i="26"/>
  <c r="E56" i="26" s="1"/>
  <c r="C57" i="26"/>
  <c r="D57" i="26"/>
  <c r="C58" i="26"/>
  <c r="D58" i="26"/>
  <c r="C59" i="26"/>
  <c r="D59" i="26"/>
  <c r="C60" i="26"/>
  <c r="D60" i="26"/>
  <c r="E60" i="26" s="1"/>
  <c r="C61" i="26"/>
  <c r="E61" i="26" s="1"/>
  <c r="D61" i="26"/>
  <c r="C62" i="26"/>
  <c r="D62" i="26"/>
  <c r="E62" i="26" s="1"/>
  <c r="C63" i="26"/>
  <c r="E63" i="26" s="1"/>
  <c r="D63" i="26"/>
  <c r="C64" i="26"/>
  <c r="D64" i="26"/>
  <c r="C65" i="26"/>
  <c r="D65" i="26"/>
  <c r="E65" i="26" s="1"/>
  <c r="C66" i="26"/>
  <c r="D66" i="26"/>
  <c r="C67" i="26"/>
  <c r="E67" i="26" s="1"/>
  <c r="D67" i="26"/>
  <c r="C68" i="26"/>
  <c r="D68" i="26"/>
  <c r="C69" i="26"/>
  <c r="E69" i="26" s="1"/>
  <c r="D69" i="26"/>
  <c r="C70" i="26"/>
  <c r="D70" i="26"/>
  <c r="C71" i="26"/>
  <c r="D71" i="26"/>
  <c r="C72" i="26"/>
  <c r="D72" i="26"/>
  <c r="C73" i="26"/>
  <c r="D73" i="26"/>
  <c r="C74" i="26"/>
  <c r="D74" i="26"/>
  <c r="E74" i="26" s="1"/>
  <c r="C75" i="26"/>
  <c r="D75" i="26"/>
  <c r="C76" i="26"/>
  <c r="D76" i="26"/>
  <c r="C77" i="26"/>
  <c r="D77" i="26"/>
  <c r="E77" i="26" s="1"/>
  <c r="C78" i="26"/>
  <c r="D78" i="26"/>
  <c r="C79" i="26"/>
  <c r="D79" i="26"/>
  <c r="C80" i="26"/>
  <c r="D80" i="26"/>
  <c r="E80" i="26" s="1"/>
  <c r="C81" i="26"/>
  <c r="D81" i="26"/>
  <c r="C82" i="26"/>
  <c r="D82" i="26"/>
  <c r="C83" i="26"/>
  <c r="D83" i="26"/>
  <c r="E83" i="26" s="1"/>
  <c r="C84" i="26"/>
  <c r="D84" i="26"/>
  <c r="E84" i="26" s="1"/>
  <c r="C85" i="26"/>
  <c r="D85" i="26"/>
  <c r="C86" i="26"/>
  <c r="D86" i="26"/>
  <c r="E86" i="26" s="1"/>
  <c r="C87" i="26"/>
  <c r="D87" i="26"/>
  <c r="C88" i="26"/>
  <c r="D88" i="26"/>
  <c r="C89" i="26"/>
  <c r="D89" i="26"/>
  <c r="C90" i="26"/>
  <c r="D90" i="26"/>
  <c r="E90" i="26" s="1"/>
  <c r="C91" i="26"/>
  <c r="E91" i="26" s="1"/>
  <c r="D91" i="26"/>
  <c r="C92" i="26"/>
  <c r="D92" i="26"/>
  <c r="E92" i="26" s="1"/>
  <c r="C93" i="26"/>
  <c r="E93" i="26" s="1"/>
  <c r="D93" i="26"/>
  <c r="C94" i="26"/>
  <c r="D94" i="26"/>
  <c r="C95" i="26"/>
  <c r="D95" i="26"/>
  <c r="C96" i="26"/>
  <c r="D96" i="26"/>
  <c r="E96" i="26" s="1"/>
  <c r="C97" i="26"/>
  <c r="D97" i="26"/>
  <c r="C98" i="26"/>
  <c r="D98" i="26"/>
  <c r="E98" i="26" s="1"/>
  <c r="C99" i="26"/>
  <c r="E99" i="26" s="1"/>
  <c r="D99" i="26"/>
  <c r="C100" i="26"/>
  <c r="D100" i="26"/>
  <c r="C101" i="26"/>
  <c r="D101" i="26"/>
  <c r="C102" i="26"/>
  <c r="D102" i="26"/>
  <c r="E102" i="26" s="1"/>
  <c r="C103" i="26"/>
  <c r="D103" i="26"/>
  <c r="C104" i="26"/>
  <c r="D104" i="26"/>
  <c r="E104" i="26" s="1"/>
  <c r="C105" i="26"/>
  <c r="E105" i="26" s="1"/>
  <c r="D105" i="26"/>
  <c r="C106" i="26"/>
  <c r="D106" i="26"/>
  <c r="C107" i="26"/>
  <c r="D107" i="26"/>
  <c r="C108" i="26"/>
  <c r="D108" i="26"/>
  <c r="C109" i="26"/>
  <c r="E109" i="26" s="1"/>
  <c r="D109" i="26"/>
  <c r="C110" i="26"/>
  <c r="D110" i="26"/>
  <c r="E110" i="26" s="1"/>
  <c r="C111" i="26"/>
  <c r="D111" i="26"/>
  <c r="C112" i="26"/>
  <c r="D112" i="26"/>
  <c r="C113" i="26"/>
  <c r="D113" i="26"/>
  <c r="C114" i="26"/>
  <c r="D114" i="26"/>
  <c r="C115" i="26"/>
  <c r="E115" i="26" s="1"/>
  <c r="D115" i="26"/>
  <c r="C116" i="26"/>
  <c r="D116" i="26"/>
  <c r="E116" i="26" s="1"/>
  <c r="C117" i="26"/>
  <c r="D117" i="26"/>
  <c r="C118" i="26"/>
  <c r="D118" i="26"/>
  <c r="C119" i="26"/>
  <c r="D119" i="26"/>
  <c r="E119" i="26" s="1"/>
  <c r="C120" i="26"/>
  <c r="D120" i="26"/>
  <c r="C121" i="26"/>
  <c r="D121" i="26"/>
  <c r="C122" i="26"/>
  <c r="D122" i="26"/>
  <c r="E122" i="26" s="1"/>
  <c r="C123" i="26"/>
  <c r="D123" i="26"/>
  <c r="C124" i="26"/>
  <c r="D124" i="26"/>
  <c r="C125" i="26"/>
  <c r="D125" i="26"/>
  <c r="E125" i="26" s="1"/>
  <c r="C126" i="26"/>
  <c r="D126" i="26"/>
  <c r="E126" i="26" s="1"/>
  <c r="C127" i="26"/>
  <c r="D127" i="26"/>
  <c r="C128" i="26"/>
  <c r="D128" i="26"/>
  <c r="E128" i="26" s="1"/>
  <c r="C129" i="26"/>
  <c r="D129" i="26"/>
  <c r="C130" i="26"/>
  <c r="D130" i="26"/>
  <c r="C131" i="26"/>
  <c r="D131" i="26"/>
  <c r="E131" i="26" s="1"/>
  <c r="C132" i="26"/>
  <c r="D132" i="26"/>
  <c r="E132" i="26" s="1"/>
  <c r="C133" i="26"/>
  <c r="D133" i="26"/>
  <c r="C134" i="26"/>
  <c r="D134" i="26"/>
  <c r="E134" i="26" s="1"/>
  <c r="C135" i="26"/>
  <c r="D135" i="26"/>
  <c r="C136" i="26"/>
  <c r="D136" i="26"/>
  <c r="C137" i="26"/>
  <c r="D137" i="26"/>
  <c r="C138" i="26"/>
  <c r="D138" i="26"/>
  <c r="E138" i="26" s="1"/>
  <c r="C139" i="26"/>
  <c r="E139" i="26" s="1"/>
  <c r="D139" i="26"/>
  <c r="C140" i="26"/>
  <c r="D140" i="26"/>
  <c r="E140" i="26" s="1"/>
  <c r="E89" i="26"/>
  <c r="E107" i="26"/>
  <c r="E127" i="26"/>
  <c r="D5" i="26"/>
  <c r="C5" i="26"/>
  <c r="E120" i="26"/>
  <c r="E57" i="26"/>
  <c r="E42" i="26"/>
  <c r="E6" i="26"/>
  <c r="C6" i="25"/>
  <c r="D6" i="25"/>
  <c r="C7" i="25"/>
  <c r="D7" i="25"/>
  <c r="C8" i="25"/>
  <c r="D8" i="25"/>
  <c r="C9" i="25"/>
  <c r="D9" i="25"/>
  <c r="C10" i="25"/>
  <c r="D10" i="25"/>
  <c r="E10" i="25" s="1"/>
  <c r="C11" i="25"/>
  <c r="D11" i="25"/>
  <c r="C12" i="25"/>
  <c r="D12" i="25"/>
  <c r="C13" i="25"/>
  <c r="D13" i="25"/>
  <c r="C14" i="25"/>
  <c r="D14" i="25"/>
  <c r="C15" i="25"/>
  <c r="D15" i="25"/>
  <c r="C16" i="25"/>
  <c r="D16" i="25"/>
  <c r="E16" i="25" s="1"/>
  <c r="C17" i="25"/>
  <c r="D17" i="25"/>
  <c r="C18" i="25"/>
  <c r="D18" i="25"/>
  <c r="C19" i="25"/>
  <c r="D19" i="25"/>
  <c r="C20" i="25"/>
  <c r="D20" i="25"/>
  <c r="C21" i="25"/>
  <c r="D21" i="25"/>
  <c r="C22" i="25"/>
  <c r="D22" i="25"/>
  <c r="E22" i="25" s="1"/>
  <c r="C23" i="25"/>
  <c r="D23" i="25"/>
  <c r="C24" i="25"/>
  <c r="D24" i="25"/>
  <c r="C25" i="25"/>
  <c r="E25" i="25" s="1"/>
  <c r="D25" i="25"/>
  <c r="C26" i="25"/>
  <c r="D26" i="25"/>
  <c r="C27" i="25"/>
  <c r="D27" i="25"/>
  <c r="E27" i="25" s="1"/>
  <c r="C28" i="25"/>
  <c r="D28" i="25"/>
  <c r="E28" i="25" s="1"/>
  <c r="C29" i="25"/>
  <c r="D29" i="25"/>
  <c r="C30" i="25"/>
  <c r="D30" i="25"/>
  <c r="C31" i="25"/>
  <c r="D31" i="25"/>
  <c r="C32" i="25"/>
  <c r="D32" i="25"/>
  <c r="C33" i="25"/>
  <c r="D33" i="25"/>
  <c r="C34" i="25"/>
  <c r="D34" i="25"/>
  <c r="E34" i="25" s="1"/>
  <c r="C35" i="25"/>
  <c r="D35" i="25"/>
  <c r="C36" i="25"/>
  <c r="D36" i="25"/>
  <c r="C37" i="25"/>
  <c r="D37" i="25"/>
  <c r="C38" i="25"/>
  <c r="D38" i="25"/>
  <c r="C39" i="25"/>
  <c r="D39" i="25"/>
  <c r="C40" i="25"/>
  <c r="D40" i="25"/>
  <c r="E40" i="25" s="1"/>
  <c r="C41" i="25"/>
  <c r="D41" i="25"/>
  <c r="C42" i="25"/>
  <c r="D42" i="25"/>
  <c r="C43" i="25"/>
  <c r="D43" i="25"/>
  <c r="E43" i="25" s="1"/>
  <c r="C44" i="25"/>
  <c r="D44" i="25"/>
  <c r="C45" i="25"/>
  <c r="D45" i="25"/>
  <c r="C46" i="25"/>
  <c r="D46" i="25"/>
  <c r="E46" i="25" s="1"/>
  <c r="C47" i="25"/>
  <c r="D47" i="25"/>
  <c r="C48" i="25"/>
  <c r="D48" i="25"/>
  <c r="C49" i="25"/>
  <c r="D49" i="25"/>
  <c r="C50" i="25"/>
  <c r="D50" i="25"/>
  <c r="C51" i="25"/>
  <c r="D51" i="25"/>
  <c r="C52" i="25"/>
  <c r="D52" i="25"/>
  <c r="E52" i="25" s="1"/>
  <c r="C53" i="25"/>
  <c r="D53" i="25"/>
  <c r="C54" i="25"/>
  <c r="D54" i="25"/>
  <c r="C55" i="25"/>
  <c r="E55" i="25" s="1"/>
  <c r="D55" i="25"/>
  <c r="C56" i="25"/>
  <c r="D56" i="25"/>
  <c r="C57" i="25"/>
  <c r="D57" i="25"/>
  <c r="E57" i="25" s="1"/>
  <c r="C58" i="25"/>
  <c r="D58" i="25"/>
  <c r="E58" i="25" s="1"/>
  <c r="C59" i="25"/>
  <c r="D59" i="25"/>
  <c r="C60" i="25"/>
  <c r="D60" i="25"/>
  <c r="C61" i="25"/>
  <c r="D61" i="25"/>
  <c r="C62" i="25"/>
  <c r="D62" i="25"/>
  <c r="C63" i="25"/>
  <c r="D63" i="25"/>
  <c r="C64" i="25"/>
  <c r="D64" i="25"/>
  <c r="E64" i="25" s="1"/>
  <c r="C65" i="25"/>
  <c r="D65" i="25"/>
  <c r="C66" i="25"/>
  <c r="D66" i="25"/>
  <c r="C67" i="25"/>
  <c r="D67" i="25"/>
  <c r="C68" i="25"/>
  <c r="D68" i="25"/>
  <c r="C69" i="25"/>
  <c r="D69" i="25"/>
  <c r="C70" i="25"/>
  <c r="D70" i="25"/>
  <c r="E70" i="25" s="1"/>
  <c r="C71" i="25"/>
  <c r="D71" i="25"/>
  <c r="C72" i="25"/>
  <c r="D72" i="25"/>
  <c r="C73" i="25"/>
  <c r="D73" i="25"/>
  <c r="C74" i="25"/>
  <c r="D74" i="25"/>
  <c r="C75" i="25"/>
  <c r="D75" i="25"/>
  <c r="C76" i="25"/>
  <c r="D76" i="25"/>
  <c r="E76" i="25" s="1"/>
  <c r="C77" i="25"/>
  <c r="D77" i="25"/>
  <c r="C78" i="25"/>
  <c r="D78" i="25"/>
  <c r="C79" i="25"/>
  <c r="D79" i="25"/>
  <c r="C80" i="25"/>
  <c r="D80" i="25"/>
  <c r="C81" i="25"/>
  <c r="D81" i="25"/>
  <c r="C82" i="25"/>
  <c r="D82" i="25"/>
  <c r="E82" i="25" s="1"/>
  <c r="C83" i="25"/>
  <c r="D83" i="25"/>
  <c r="C84" i="25"/>
  <c r="D84" i="25"/>
  <c r="C85" i="25"/>
  <c r="D85" i="25"/>
  <c r="C86" i="25"/>
  <c r="D86" i="25"/>
  <c r="C87" i="25"/>
  <c r="D87" i="25"/>
  <c r="E87" i="25" s="1"/>
  <c r="C88" i="25"/>
  <c r="D88" i="25"/>
  <c r="C89" i="25"/>
  <c r="D89" i="25"/>
  <c r="C90" i="25"/>
  <c r="D90" i="25"/>
  <c r="C91" i="25"/>
  <c r="D91" i="25"/>
  <c r="C92" i="25"/>
  <c r="D92" i="25"/>
  <c r="C93" i="25"/>
  <c r="D93" i="25"/>
  <c r="C94" i="25"/>
  <c r="D94" i="25"/>
  <c r="C95" i="25"/>
  <c r="D95" i="25"/>
  <c r="C96" i="25"/>
  <c r="D96" i="25"/>
  <c r="C97" i="25"/>
  <c r="D97" i="25"/>
  <c r="C98" i="25"/>
  <c r="D98" i="25"/>
  <c r="C99" i="25"/>
  <c r="D99" i="25"/>
  <c r="C100" i="25"/>
  <c r="D100" i="25"/>
  <c r="C101" i="25"/>
  <c r="D101" i="25"/>
  <c r="C102" i="25"/>
  <c r="D102" i="25"/>
  <c r="C103" i="25"/>
  <c r="D103" i="25"/>
  <c r="C104" i="25"/>
  <c r="D104" i="25"/>
  <c r="C105" i="25"/>
  <c r="D105" i="25"/>
  <c r="C106" i="25"/>
  <c r="D106" i="25"/>
  <c r="E106" i="25" s="1"/>
  <c r="C107" i="25"/>
  <c r="D107" i="25"/>
  <c r="C108" i="25"/>
  <c r="D108" i="25"/>
  <c r="C109" i="25"/>
  <c r="E109" i="25" s="1"/>
  <c r="D109" i="25"/>
  <c r="C110" i="25"/>
  <c r="D110" i="25"/>
  <c r="C111" i="25"/>
  <c r="D111" i="25"/>
  <c r="C112" i="25"/>
  <c r="D112" i="25"/>
  <c r="E112" i="25" s="1"/>
  <c r="C113" i="25"/>
  <c r="D113" i="25"/>
  <c r="C114" i="25"/>
  <c r="D114" i="25"/>
  <c r="C115" i="25"/>
  <c r="D115" i="25"/>
  <c r="C116" i="25"/>
  <c r="D116" i="25"/>
  <c r="C117" i="25"/>
  <c r="D117" i="25"/>
  <c r="C118" i="25"/>
  <c r="D118" i="25"/>
  <c r="E118" i="25" s="1"/>
  <c r="C119" i="25"/>
  <c r="D119" i="25"/>
  <c r="C120" i="25"/>
  <c r="D120" i="25"/>
  <c r="C121" i="25"/>
  <c r="E121" i="25" s="1"/>
  <c r="D121" i="25"/>
  <c r="C122" i="25"/>
  <c r="D122" i="25"/>
  <c r="C123" i="25"/>
  <c r="D123" i="25"/>
  <c r="C124" i="25"/>
  <c r="D124" i="25"/>
  <c r="C125" i="25"/>
  <c r="D125" i="25"/>
  <c r="C126" i="25"/>
  <c r="D126" i="25"/>
  <c r="C127" i="25"/>
  <c r="D127" i="25"/>
  <c r="C128" i="25"/>
  <c r="D128" i="25"/>
  <c r="C129" i="25"/>
  <c r="D129" i="25"/>
  <c r="C130" i="25"/>
  <c r="D130" i="25"/>
  <c r="E130" i="25" s="1"/>
  <c r="C131" i="25"/>
  <c r="D131" i="25"/>
  <c r="C132" i="25"/>
  <c r="D132" i="25"/>
  <c r="C133" i="25"/>
  <c r="D133" i="25"/>
  <c r="C134" i="25"/>
  <c r="D134" i="25"/>
  <c r="C135" i="25"/>
  <c r="D135" i="25"/>
  <c r="C136" i="25"/>
  <c r="D136" i="25"/>
  <c r="E136" i="25" s="1"/>
  <c r="C137" i="25"/>
  <c r="D137" i="25"/>
  <c r="C138" i="25"/>
  <c r="D138" i="25"/>
  <c r="C139" i="25"/>
  <c r="D139" i="25"/>
  <c r="C140" i="25"/>
  <c r="D140" i="25"/>
  <c r="D5" i="25"/>
  <c r="C5" i="25"/>
  <c r="E9" i="25"/>
  <c r="E6" i="25"/>
  <c r="C6" i="24"/>
  <c r="D6" i="24"/>
  <c r="C7" i="24"/>
  <c r="D7" i="24"/>
  <c r="C8" i="24"/>
  <c r="D8" i="24"/>
  <c r="E8" i="24" s="1"/>
  <c r="C9" i="24"/>
  <c r="D9" i="24"/>
  <c r="C10" i="24"/>
  <c r="D10" i="24"/>
  <c r="C11" i="24"/>
  <c r="E11" i="24" s="1"/>
  <c r="D11" i="24"/>
  <c r="C12" i="24"/>
  <c r="D12" i="24"/>
  <c r="C13" i="24"/>
  <c r="D13" i="24"/>
  <c r="C14" i="24"/>
  <c r="D14" i="24"/>
  <c r="C15" i="24"/>
  <c r="D15" i="24"/>
  <c r="E15" i="24" s="1"/>
  <c r="C16" i="24"/>
  <c r="D16" i="24"/>
  <c r="C17" i="24"/>
  <c r="D17" i="24"/>
  <c r="C18" i="24"/>
  <c r="D18" i="24"/>
  <c r="C19" i="24"/>
  <c r="D19" i="24"/>
  <c r="C20" i="24"/>
  <c r="D20" i="24"/>
  <c r="C21" i="24"/>
  <c r="D21" i="24"/>
  <c r="C22" i="24"/>
  <c r="D22" i="24"/>
  <c r="C23" i="24"/>
  <c r="D23" i="24"/>
  <c r="C24" i="24"/>
  <c r="D24" i="24"/>
  <c r="C25" i="24"/>
  <c r="D25" i="24"/>
  <c r="C26" i="24"/>
  <c r="D26" i="24"/>
  <c r="E26" i="24" s="1"/>
  <c r="C27" i="24"/>
  <c r="D27" i="24"/>
  <c r="C28" i="24"/>
  <c r="D28" i="24"/>
  <c r="C29" i="24"/>
  <c r="D29" i="24"/>
  <c r="C30" i="24"/>
  <c r="D30" i="24"/>
  <c r="C31" i="24"/>
  <c r="D31" i="24"/>
  <c r="C32" i="24"/>
  <c r="D32" i="24"/>
  <c r="C33" i="24"/>
  <c r="D33" i="24"/>
  <c r="C34" i="24"/>
  <c r="D34" i="24"/>
  <c r="C35" i="24"/>
  <c r="D35" i="24"/>
  <c r="C36" i="24"/>
  <c r="D36" i="24"/>
  <c r="C37" i="24"/>
  <c r="D37" i="24"/>
  <c r="C38" i="24"/>
  <c r="D38" i="24"/>
  <c r="C39" i="24"/>
  <c r="D39" i="24"/>
  <c r="C40" i="24"/>
  <c r="D40" i="24"/>
  <c r="C41" i="24"/>
  <c r="D41" i="24"/>
  <c r="C42" i="24"/>
  <c r="D42" i="24"/>
  <c r="C43" i="24"/>
  <c r="D43" i="24"/>
  <c r="C44" i="24"/>
  <c r="D44" i="24"/>
  <c r="C45" i="24"/>
  <c r="D45" i="24"/>
  <c r="C46" i="24"/>
  <c r="D46" i="24"/>
  <c r="C47" i="24"/>
  <c r="D47" i="24"/>
  <c r="E47" i="24" s="1"/>
  <c r="C48" i="24"/>
  <c r="D48" i="24"/>
  <c r="C49" i="24"/>
  <c r="D49" i="24"/>
  <c r="C50" i="24"/>
  <c r="D50" i="24"/>
  <c r="C51" i="24"/>
  <c r="D51" i="24"/>
  <c r="C52" i="24"/>
  <c r="D52" i="24"/>
  <c r="C53" i="24"/>
  <c r="D53" i="24"/>
  <c r="C54" i="24"/>
  <c r="D54" i="24"/>
  <c r="C55" i="24"/>
  <c r="E55" i="24" s="1"/>
  <c r="D55" i="24"/>
  <c r="C56" i="24"/>
  <c r="D56" i="24"/>
  <c r="C57" i="24"/>
  <c r="D57" i="24"/>
  <c r="C58" i="24"/>
  <c r="D58" i="24"/>
  <c r="C59" i="24"/>
  <c r="D59" i="24"/>
  <c r="C60" i="24"/>
  <c r="D60" i="24"/>
  <c r="C61" i="24"/>
  <c r="E61" i="24" s="1"/>
  <c r="D61" i="24"/>
  <c r="C62" i="24"/>
  <c r="D62" i="24"/>
  <c r="C63" i="24"/>
  <c r="D63" i="24"/>
  <c r="C64" i="24"/>
  <c r="D64" i="24"/>
  <c r="C65" i="24"/>
  <c r="D65" i="24"/>
  <c r="E65" i="24" s="1"/>
  <c r="C66" i="24"/>
  <c r="D66" i="24"/>
  <c r="E66" i="24" s="1"/>
  <c r="C67" i="24"/>
  <c r="E67" i="24" s="1"/>
  <c r="D67" i="24"/>
  <c r="C68" i="24"/>
  <c r="D68" i="24"/>
  <c r="E68" i="24" s="1"/>
  <c r="C69" i="24"/>
  <c r="D69" i="24"/>
  <c r="C70" i="24"/>
  <c r="D70" i="24"/>
  <c r="C71" i="24"/>
  <c r="D71" i="24"/>
  <c r="E71" i="24" s="1"/>
  <c r="C72" i="24"/>
  <c r="D72" i="24"/>
  <c r="C73" i="24"/>
  <c r="E73" i="24" s="1"/>
  <c r="D73" i="24"/>
  <c r="C74" i="24"/>
  <c r="D74" i="24"/>
  <c r="C75" i="24"/>
  <c r="D75" i="24"/>
  <c r="C76" i="24"/>
  <c r="D76" i="24"/>
  <c r="C77" i="24"/>
  <c r="D77" i="24"/>
  <c r="C78" i="24"/>
  <c r="D78" i="24"/>
  <c r="C79" i="24"/>
  <c r="E79" i="24" s="1"/>
  <c r="D79" i="24"/>
  <c r="C80" i="24"/>
  <c r="D80" i="24"/>
  <c r="E80" i="24" s="1"/>
  <c r="C81" i="24"/>
  <c r="D81" i="24"/>
  <c r="C82" i="24"/>
  <c r="D82" i="24"/>
  <c r="C83" i="24"/>
  <c r="D83" i="24"/>
  <c r="C84" i="24"/>
  <c r="D84" i="24"/>
  <c r="C85" i="24"/>
  <c r="E85" i="24" s="1"/>
  <c r="D85" i="24"/>
  <c r="C86" i="24"/>
  <c r="D86" i="24"/>
  <c r="C87" i="24"/>
  <c r="D87" i="24"/>
  <c r="C88" i="24"/>
  <c r="D88" i="24"/>
  <c r="C89" i="24"/>
  <c r="D89" i="24"/>
  <c r="C90" i="24"/>
  <c r="D90" i="24"/>
  <c r="C91" i="24"/>
  <c r="E91" i="24" s="1"/>
  <c r="D91" i="24"/>
  <c r="C92" i="24"/>
  <c r="D92" i="24"/>
  <c r="E92" i="24" s="1"/>
  <c r="C93" i="24"/>
  <c r="D93" i="24"/>
  <c r="C94" i="24"/>
  <c r="D94" i="24"/>
  <c r="C95" i="24"/>
  <c r="D95" i="24"/>
  <c r="E95" i="24" s="1"/>
  <c r="C96" i="24"/>
  <c r="D96" i="24"/>
  <c r="C97" i="24"/>
  <c r="D97" i="24"/>
  <c r="C98" i="24"/>
  <c r="D98" i="24"/>
  <c r="C99" i="24"/>
  <c r="D99" i="24"/>
  <c r="C100" i="24"/>
  <c r="D100" i="24"/>
  <c r="C101" i="24"/>
  <c r="D101" i="24"/>
  <c r="C102" i="24"/>
  <c r="D102" i="24"/>
  <c r="C103" i="24"/>
  <c r="D103" i="24"/>
  <c r="C104" i="24"/>
  <c r="D104" i="24"/>
  <c r="C105" i="24"/>
  <c r="D105" i="24"/>
  <c r="C106" i="24"/>
  <c r="D106" i="24"/>
  <c r="C107" i="24"/>
  <c r="D107" i="24"/>
  <c r="C108" i="24"/>
  <c r="D108" i="24"/>
  <c r="C109" i="24"/>
  <c r="E109" i="24" s="1"/>
  <c r="D109" i="24"/>
  <c r="C110" i="24"/>
  <c r="D110" i="24"/>
  <c r="C111" i="24"/>
  <c r="D111" i="24"/>
  <c r="C112" i="24"/>
  <c r="D112" i="24"/>
  <c r="C113" i="24"/>
  <c r="D113" i="24"/>
  <c r="E113" i="24" s="1"/>
  <c r="C114" i="24"/>
  <c r="D114" i="24"/>
  <c r="C115" i="24"/>
  <c r="E115" i="24" s="1"/>
  <c r="D115" i="24"/>
  <c r="C116" i="24"/>
  <c r="D116" i="24"/>
  <c r="C117" i="24"/>
  <c r="D117" i="24"/>
  <c r="C118" i="24"/>
  <c r="D118" i="24"/>
  <c r="C119" i="24"/>
  <c r="D119" i="24"/>
  <c r="C120" i="24"/>
  <c r="D120" i="24"/>
  <c r="C121" i="24"/>
  <c r="E121" i="24" s="1"/>
  <c r="D121" i="24"/>
  <c r="C122" i="24"/>
  <c r="D122" i="24"/>
  <c r="C123" i="24"/>
  <c r="D123" i="24"/>
  <c r="C124" i="24"/>
  <c r="D124" i="24"/>
  <c r="C125" i="24"/>
  <c r="D125" i="24"/>
  <c r="C126" i="24"/>
  <c r="D126" i="24"/>
  <c r="C127" i="24"/>
  <c r="E127" i="24" s="1"/>
  <c r="D127" i="24"/>
  <c r="C128" i="24"/>
  <c r="D128" i="24"/>
  <c r="C129" i="24"/>
  <c r="D129" i="24"/>
  <c r="C130" i="24"/>
  <c r="D130" i="24"/>
  <c r="C131" i="24"/>
  <c r="D131" i="24"/>
  <c r="C132" i="24"/>
  <c r="D132" i="24"/>
  <c r="E132" i="24" s="1"/>
  <c r="C133" i="24"/>
  <c r="E133" i="24" s="1"/>
  <c r="D133" i="24"/>
  <c r="C134" i="24"/>
  <c r="D134" i="24"/>
  <c r="C135" i="24"/>
  <c r="D135" i="24"/>
  <c r="C136" i="24"/>
  <c r="D136" i="24"/>
  <c r="C137" i="24"/>
  <c r="D137" i="24"/>
  <c r="C138" i="24"/>
  <c r="D138" i="24"/>
  <c r="C139" i="24"/>
  <c r="E139" i="24" s="1"/>
  <c r="D139" i="24"/>
  <c r="C140" i="24"/>
  <c r="D140" i="24"/>
  <c r="E90" i="24"/>
  <c r="E97" i="24"/>
  <c r="E51" i="24"/>
  <c r="D5" i="24"/>
  <c r="C5" i="24"/>
  <c r="E84" i="24"/>
  <c r="E54" i="24"/>
  <c r="E49" i="24"/>
  <c r="E24" i="24"/>
  <c r="C6" i="22"/>
  <c r="E6" i="22" s="1"/>
  <c r="D6" i="22"/>
  <c r="C7" i="22"/>
  <c r="D7" i="22"/>
  <c r="E7" i="22" s="1"/>
  <c r="C8" i="22"/>
  <c r="D8" i="22"/>
  <c r="C9" i="22"/>
  <c r="D9" i="22"/>
  <c r="C10" i="22"/>
  <c r="D10" i="22"/>
  <c r="C11" i="22"/>
  <c r="D11" i="22"/>
  <c r="C12" i="22"/>
  <c r="E12" i="22" s="1"/>
  <c r="D12" i="22"/>
  <c r="C13" i="22"/>
  <c r="D13" i="22"/>
  <c r="E13" i="22" s="1"/>
  <c r="C14" i="22"/>
  <c r="D14" i="22"/>
  <c r="C15" i="22"/>
  <c r="D15" i="22"/>
  <c r="C16" i="22"/>
  <c r="D16" i="22"/>
  <c r="C17" i="22"/>
  <c r="D17" i="22"/>
  <c r="C18" i="22"/>
  <c r="D18" i="22"/>
  <c r="E18" i="22" s="1"/>
  <c r="C19" i="22"/>
  <c r="D19" i="22"/>
  <c r="E19" i="22" s="1"/>
  <c r="C20" i="22"/>
  <c r="D20" i="22"/>
  <c r="C21" i="22"/>
  <c r="D21" i="22"/>
  <c r="C22" i="22"/>
  <c r="D22" i="22"/>
  <c r="C23" i="22"/>
  <c r="D23" i="22"/>
  <c r="C24" i="22"/>
  <c r="E24" i="22" s="1"/>
  <c r="D24" i="22"/>
  <c r="C25" i="22"/>
  <c r="D25" i="22"/>
  <c r="E25" i="22" s="1"/>
  <c r="C26" i="22"/>
  <c r="E26" i="22" s="1"/>
  <c r="D26" i="22"/>
  <c r="C27" i="22"/>
  <c r="D27" i="22"/>
  <c r="C28" i="22"/>
  <c r="D28" i="22"/>
  <c r="C29" i="22"/>
  <c r="D29" i="22"/>
  <c r="C30" i="22"/>
  <c r="D30" i="22"/>
  <c r="C31" i="22"/>
  <c r="D31" i="22"/>
  <c r="E31" i="22" s="1"/>
  <c r="C32" i="22"/>
  <c r="D32" i="22"/>
  <c r="C33" i="22"/>
  <c r="D33" i="22"/>
  <c r="C34" i="22"/>
  <c r="D34" i="22"/>
  <c r="C35" i="22"/>
  <c r="D35" i="22"/>
  <c r="C36" i="22"/>
  <c r="E36" i="22" s="1"/>
  <c r="D36" i="22"/>
  <c r="C37" i="22"/>
  <c r="D37" i="22"/>
  <c r="E37" i="22" s="1"/>
  <c r="C38" i="22"/>
  <c r="D38" i="22"/>
  <c r="C39" i="22"/>
  <c r="D39" i="22"/>
  <c r="C40" i="22"/>
  <c r="D40" i="22"/>
  <c r="E40" i="22" s="1"/>
  <c r="C41" i="22"/>
  <c r="D41" i="22"/>
  <c r="C42" i="22"/>
  <c r="E42" i="22" s="1"/>
  <c r="D42" i="22"/>
  <c r="C43" i="22"/>
  <c r="D43" i="22"/>
  <c r="E43" i="22" s="1"/>
  <c r="C44" i="22"/>
  <c r="D44" i="22"/>
  <c r="C45" i="22"/>
  <c r="D45" i="22"/>
  <c r="C46" i="22"/>
  <c r="D46" i="22"/>
  <c r="C47" i="22"/>
  <c r="D47" i="22"/>
  <c r="C48" i="22"/>
  <c r="E48" i="22" s="1"/>
  <c r="D48" i="22"/>
  <c r="C49" i="22"/>
  <c r="D49" i="22"/>
  <c r="E49" i="22" s="1"/>
  <c r="C50" i="22"/>
  <c r="E50" i="22" s="1"/>
  <c r="D50" i="22"/>
  <c r="C51" i="22"/>
  <c r="D51" i="22"/>
  <c r="C52" i="22"/>
  <c r="D52" i="22"/>
  <c r="C53" i="22"/>
  <c r="D53" i="22"/>
  <c r="C54" i="22"/>
  <c r="E54" i="22" s="1"/>
  <c r="D54" i="22"/>
  <c r="C55" i="22"/>
  <c r="D55" i="22"/>
  <c r="E55" i="22" s="1"/>
  <c r="C56" i="22"/>
  <c r="D56" i="22"/>
  <c r="C57" i="22"/>
  <c r="D57" i="22"/>
  <c r="C58" i="22"/>
  <c r="D58" i="22"/>
  <c r="C59" i="22"/>
  <c r="D59" i="22"/>
  <c r="C60" i="22"/>
  <c r="D60" i="22"/>
  <c r="E60" i="22" s="1"/>
  <c r="C61" i="22"/>
  <c r="D61" i="22"/>
  <c r="E61" i="22" s="1"/>
  <c r="C62" i="22"/>
  <c r="E62" i="22" s="1"/>
  <c r="D62" i="22"/>
  <c r="C63" i="22"/>
  <c r="D63" i="22"/>
  <c r="C64" i="22"/>
  <c r="D64" i="22"/>
  <c r="C65" i="22"/>
  <c r="D65" i="22"/>
  <c r="C66" i="22"/>
  <c r="D66" i="22"/>
  <c r="C67" i="22"/>
  <c r="D67" i="22"/>
  <c r="E67" i="22" s="1"/>
  <c r="C68" i="22"/>
  <c r="D68" i="22"/>
  <c r="C69" i="22"/>
  <c r="D69" i="22"/>
  <c r="C70" i="22"/>
  <c r="D70" i="22"/>
  <c r="C71" i="22"/>
  <c r="D71" i="22"/>
  <c r="C72" i="22"/>
  <c r="D72" i="22"/>
  <c r="C73" i="22"/>
  <c r="D73" i="22"/>
  <c r="E73" i="22" s="1"/>
  <c r="C74" i="22"/>
  <c r="D74" i="22"/>
  <c r="C75" i="22"/>
  <c r="D75" i="22"/>
  <c r="C76" i="22"/>
  <c r="D76" i="22"/>
  <c r="C77" i="22"/>
  <c r="D77" i="22"/>
  <c r="C78" i="22"/>
  <c r="D78" i="22"/>
  <c r="E78" i="22" s="1"/>
  <c r="C79" i="22"/>
  <c r="D79" i="22"/>
  <c r="E79" i="22" s="1"/>
  <c r="C80" i="22"/>
  <c r="D80" i="22"/>
  <c r="C81" i="22"/>
  <c r="D81" i="22"/>
  <c r="C82" i="22"/>
  <c r="D82" i="22"/>
  <c r="C83" i="22"/>
  <c r="D83" i="22"/>
  <c r="C84" i="22"/>
  <c r="D84" i="22"/>
  <c r="E84" i="22" s="1"/>
  <c r="C85" i="22"/>
  <c r="D85" i="22"/>
  <c r="E85" i="22" s="1"/>
  <c r="C86" i="22"/>
  <c r="D86" i="22"/>
  <c r="C87" i="22"/>
  <c r="D87" i="22"/>
  <c r="C88" i="22"/>
  <c r="D88" i="22"/>
  <c r="C89" i="22"/>
  <c r="D89" i="22"/>
  <c r="C90" i="22"/>
  <c r="D90" i="22"/>
  <c r="E90" i="22" s="1"/>
  <c r="C91" i="22"/>
  <c r="D91" i="22"/>
  <c r="E91" i="22" s="1"/>
  <c r="C92" i="22"/>
  <c r="D92" i="22"/>
  <c r="C93" i="22"/>
  <c r="D93" i="22"/>
  <c r="C94" i="22"/>
  <c r="D94" i="22"/>
  <c r="C95" i="22"/>
  <c r="D95" i="22"/>
  <c r="C96" i="22"/>
  <c r="D96" i="22"/>
  <c r="E96" i="22" s="1"/>
  <c r="C97" i="22"/>
  <c r="D97" i="22"/>
  <c r="E97" i="22" s="1"/>
  <c r="C98" i="22"/>
  <c r="D98" i="22"/>
  <c r="C99" i="22"/>
  <c r="D99" i="22"/>
  <c r="C100" i="22"/>
  <c r="D100" i="22"/>
  <c r="C101" i="22"/>
  <c r="D101" i="22"/>
  <c r="C102" i="22"/>
  <c r="E102" i="22" s="1"/>
  <c r="D102" i="22"/>
  <c r="C103" i="22"/>
  <c r="D103" i="22"/>
  <c r="E103" i="22" s="1"/>
  <c r="C104" i="22"/>
  <c r="D104" i="22"/>
  <c r="C105" i="22"/>
  <c r="D105" i="22"/>
  <c r="C106" i="22"/>
  <c r="D106" i="22"/>
  <c r="C107" i="22"/>
  <c r="D107" i="22"/>
  <c r="C108" i="22"/>
  <c r="D108" i="22"/>
  <c r="E108" i="22" s="1"/>
  <c r="C109" i="22"/>
  <c r="D109" i="22"/>
  <c r="E109" i="22" s="1"/>
  <c r="C110" i="22"/>
  <c r="D110" i="22"/>
  <c r="C111" i="22"/>
  <c r="D111" i="22"/>
  <c r="C112" i="22"/>
  <c r="D112" i="22"/>
  <c r="C113" i="22"/>
  <c r="D113" i="22"/>
  <c r="C114" i="22"/>
  <c r="D114" i="22"/>
  <c r="E114" i="22" s="1"/>
  <c r="C115" i="22"/>
  <c r="D115" i="22"/>
  <c r="E115" i="22" s="1"/>
  <c r="C116" i="22"/>
  <c r="D116" i="22"/>
  <c r="C117" i="22"/>
  <c r="D117" i="22"/>
  <c r="C118" i="22"/>
  <c r="D118" i="22"/>
  <c r="C119" i="22"/>
  <c r="D119" i="22"/>
  <c r="C120" i="22"/>
  <c r="D120" i="22"/>
  <c r="C121" i="22"/>
  <c r="D121" i="22"/>
  <c r="E121" i="22" s="1"/>
  <c r="C122" i="22"/>
  <c r="D122" i="22"/>
  <c r="C123" i="22"/>
  <c r="D123" i="22"/>
  <c r="C124" i="22"/>
  <c r="D124" i="22"/>
  <c r="C125" i="22"/>
  <c r="D125" i="22"/>
  <c r="C126" i="22"/>
  <c r="E126" i="22" s="1"/>
  <c r="D126" i="22"/>
  <c r="C127" i="22"/>
  <c r="D127" i="22"/>
  <c r="E127" i="22" s="1"/>
  <c r="C128" i="22"/>
  <c r="D128" i="22"/>
  <c r="C129" i="22"/>
  <c r="D129" i="22"/>
  <c r="C130" i="22"/>
  <c r="D130" i="22"/>
  <c r="C131" i="22"/>
  <c r="D131" i="22"/>
  <c r="C132" i="22"/>
  <c r="E132" i="22" s="1"/>
  <c r="D132" i="22"/>
  <c r="C133" i="22"/>
  <c r="D133" i="22"/>
  <c r="E133" i="22" s="1"/>
  <c r="C134" i="22"/>
  <c r="D134" i="22"/>
  <c r="C135" i="22"/>
  <c r="D135" i="22"/>
  <c r="C136" i="22"/>
  <c r="D136" i="22"/>
  <c r="C137" i="22"/>
  <c r="D137" i="22"/>
  <c r="C138" i="22"/>
  <c r="D138" i="22"/>
  <c r="C139" i="22"/>
  <c r="D139" i="22"/>
  <c r="E139" i="22" s="1"/>
  <c r="C140" i="22"/>
  <c r="D140" i="22"/>
  <c r="E30" i="22"/>
  <c r="E72" i="22"/>
  <c r="E120" i="22"/>
  <c r="E66" i="22"/>
  <c r="E138" i="22"/>
  <c r="D5" i="22"/>
  <c r="C5" i="22"/>
  <c r="C6" i="20"/>
  <c r="D6" i="20"/>
  <c r="C7" i="20"/>
  <c r="D7" i="20"/>
  <c r="E7" i="20" s="1"/>
  <c r="C8" i="20"/>
  <c r="D8" i="20"/>
  <c r="E8" i="20" s="1"/>
  <c r="C9" i="20"/>
  <c r="D9" i="20"/>
  <c r="E9" i="20" s="1"/>
  <c r="C10" i="20"/>
  <c r="E10" i="20" s="1"/>
  <c r="D10" i="20"/>
  <c r="C11" i="20"/>
  <c r="E11" i="20" s="1"/>
  <c r="D11" i="20"/>
  <c r="C12" i="20"/>
  <c r="D12" i="20"/>
  <c r="C13" i="20"/>
  <c r="D13" i="20"/>
  <c r="E13" i="20" s="1"/>
  <c r="C14" i="20"/>
  <c r="D14" i="20"/>
  <c r="C15" i="20"/>
  <c r="D15" i="20"/>
  <c r="E15" i="20" s="1"/>
  <c r="C16" i="20"/>
  <c r="D16" i="20"/>
  <c r="C17" i="20"/>
  <c r="E17" i="20" s="1"/>
  <c r="D17" i="20"/>
  <c r="C18" i="20"/>
  <c r="D18" i="20"/>
  <c r="C19" i="20"/>
  <c r="D19" i="20"/>
  <c r="E19" i="20" s="1"/>
  <c r="C20" i="20"/>
  <c r="D20" i="20"/>
  <c r="E20" i="20" s="1"/>
  <c r="C21" i="20"/>
  <c r="D21" i="20"/>
  <c r="E21" i="20" s="1"/>
  <c r="C22" i="20"/>
  <c r="E22" i="20" s="1"/>
  <c r="D22" i="20"/>
  <c r="C23" i="20"/>
  <c r="E23" i="20" s="1"/>
  <c r="D23" i="20"/>
  <c r="C24" i="20"/>
  <c r="D24" i="20"/>
  <c r="C25" i="20"/>
  <c r="D25" i="20"/>
  <c r="E25" i="20" s="1"/>
  <c r="C26" i="20"/>
  <c r="D26" i="20"/>
  <c r="E26" i="20" s="1"/>
  <c r="C27" i="20"/>
  <c r="D27" i="20"/>
  <c r="E27" i="20" s="1"/>
  <c r="C28" i="20"/>
  <c r="E28" i="20" s="1"/>
  <c r="D28" i="20"/>
  <c r="C29" i="20"/>
  <c r="E29" i="20" s="1"/>
  <c r="D29" i="20"/>
  <c r="C30" i="20"/>
  <c r="D30" i="20"/>
  <c r="C31" i="20"/>
  <c r="E31" i="20" s="1"/>
  <c r="D31" i="20"/>
  <c r="C32" i="20"/>
  <c r="D32" i="20"/>
  <c r="E32" i="20" s="1"/>
  <c r="C33" i="20"/>
  <c r="D33" i="20"/>
  <c r="C34" i="20"/>
  <c r="D34" i="20"/>
  <c r="C35" i="20"/>
  <c r="E35" i="20" s="1"/>
  <c r="D35" i="20"/>
  <c r="C36" i="20"/>
  <c r="D36" i="20"/>
  <c r="C37" i="20"/>
  <c r="D37" i="20"/>
  <c r="E37" i="20" s="1"/>
  <c r="C38" i="20"/>
  <c r="D38" i="20"/>
  <c r="E38" i="20" s="1"/>
  <c r="C39" i="20"/>
  <c r="D39" i="20"/>
  <c r="E39" i="20" s="1"/>
  <c r="C40" i="20"/>
  <c r="D40" i="20"/>
  <c r="C41" i="20"/>
  <c r="E41" i="20" s="1"/>
  <c r="D41" i="20"/>
  <c r="C42" i="20"/>
  <c r="D42" i="20"/>
  <c r="C43" i="20"/>
  <c r="D43" i="20"/>
  <c r="E43" i="20" s="1"/>
  <c r="C44" i="20"/>
  <c r="D44" i="20"/>
  <c r="C45" i="20"/>
  <c r="D45" i="20"/>
  <c r="E45" i="20" s="1"/>
  <c r="C46" i="20"/>
  <c r="D46" i="20"/>
  <c r="C47" i="20"/>
  <c r="E47" i="20" s="1"/>
  <c r="D47" i="20"/>
  <c r="C48" i="20"/>
  <c r="D48" i="20"/>
  <c r="C49" i="20"/>
  <c r="D49" i="20"/>
  <c r="E49" i="20" s="1"/>
  <c r="C50" i="20"/>
  <c r="D50" i="20"/>
  <c r="E50" i="20" s="1"/>
  <c r="C51" i="20"/>
  <c r="D51" i="20"/>
  <c r="E51" i="20" s="1"/>
  <c r="C52" i="20"/>
  <c r="E52" i="20" s="1"/>
  <c r="D52" i="20"/>
  <c r="C53" i="20"/>
  <c r="D53" i="20"/>
  <c r="C54" i="20"/>
  <c r="D54" i="20"/>
  <c r="C55" i="20"/>
  <c r="D55" i="20"/>
  <c r="E55" i="20" s="1"/>
  <c r="C56" i="20"/>
  <c r="D56" i="20"/>
  <c r="C57" i="20"/>
  <c r="D57" i="20"/>
  <c r="E57" i="20" s="1"/>
  <c r="C58" i="20"/>
  <c r="E58" i="20" s="1"/>
  <c r="D58" i="20"/>
  <c r="C59" i="20"/>
  <c r="E59" i="20" s="1"/>
  <c r="D59" i="20"/>
  <c r="C60" i="20"/>
  <c r="D60" i="20"/>
  <c r="C61" i="20"/>
  <c r="D61" i="20"/>
  <c r="E61" i="20" s="1"/>
  <c r="C62" i="20"/>
  <c r="D62" i="20"/>
  <c r="C63" i="20"/>
  <c r="D63" i="20"/>
  <c r="E63" i="20" s="1"/>
  <c r="C64" i="20"/>
  <c r="D64" i="20"/>
  <c r="C65" i="20"/>
  <c r="E65" i="20" s="1"/>
  <c r="D65" i="20"/>
  <c r="C66" i="20"/>
  <c r="D66" i="20"/>
  <c r="C67" i="20"/>
  <c r="D67" i="20"/>
  <c r="E67" i="20" s="1"/>
  <c r="C68" i="20"/>
  <c r="D68" i="20"/>
  <c r="E68" i="20" s="1"/>
  <c r="C69" i="20"/>
  <c r="D69" i="20"/>
  <c r="E69" i="20" s="1"/>
  <c r="C70" i="20"/>
  <c r="E70" i="20" s="1"/>
  <c r="D70" i="20"/>
  <c r="C71" i="20"/>
  <c r="E71" i="20" s="1"/>
  <c r="D71" i="20"/>
  <c r="C72" i="20"/>
  <c r="D72" i="20"/>
  <c r="C73" i="20"/>
  <c r="E73" i="20" s="1"/>
  <c r="D73" i="20"/>
  <c r="C74" i="20"/>
  <c r="E74" i="20" s="1"/>
  <c r="D74" i="20"/>
  <c r="C75" i="20"/>
  <c r="D75" i="20"/>
  <c r="C76" i="20"/>
  <c r="E76" i="20" s="1"/>
  <c r="D76" i="20"/>
  <c r="C77" i="20"/>
  <c r="E77" i="20" s="1"/>
  <c r="D77" i="20"/>
  <c r="C78" i="20"/>
  <c r="D78" i="20"/>
  <c r="C79" i="20"/>
  <c r="D79" i="20"/>
  <c r="E79" i="20" s="1"/>
  <c r="C80" i="20"/>
  <c r="D80" i="20"/>
  <c r="C81" i="20"/>
  <c r="D81" i="20"/>
  <c r="E81" i="20" s="1"/>
  <c r="C82" i="20"/>
  <c r="E82" i="20" s="1"/>
  <c r="D82" i="20"/>
  <c r="C83" i="20"/>
  <c r="E83" i="20" s="1"/>
  <c r="D83" i="20"/>
  <c r="C84" i="20"/>
  <c r="D84" i="20"/>
  <c r="C85" i="20"/>
  <c r="D85" i="20"/>
  <c r="E85" i="20" s="1"/>
  <c r="C86" i="20"/>
  <c r="D86" i="20"/>
  <c r="E86" i="20" s="1"/>
  <c r="C87" i="20"/>
  <c r="D87" i="20"/>
  <c r="E87" i="20" s="1"/>
  <c r="C88" i="20"/>
  <c r="D88" i="20"/>
  <c r="C89" i="20"/>
  <c r="E89" i="20" s="1"/>
  <c r="D89" i="20"/>
  <c r="C90" i="20"/>
  <c r="D90" i="20"/>
  <c r="C91" i="20"/>
  <c r="D91" i="20"/>
  <c r="E91" i="20" s="1"/>
  <c r="C92" i="20"/>
  <c r="D92" i="20"/>
  <c r="E92" i="20" s="1"/>
  <c r="C93" i="20"/>
  <c r="D93" i="20"/>
  <c r="C94" i="20"/>
  <c r="D94" i="20"/>
  <c r="C95" i="20"/>
  <c r="E95" i="20" s="1"/>
  <c r="D95" i="20"/>
  <c r="C96" i="20"/>
  <c r="D96" i="20"/>
  <c r="C97" i="20"/>
  <c r="D97" i="20"/>
  <c r="E97" i="20" s="1"/>
  <c r="C98" i="20"/>
  <c r="D98" i="20"/>
  <c r="E98" i="20" s="1"/>
  <c r="C99" i="20"/>
  <c r="D99" i="20"/>
  <c r="E99" i="20" s="1"/>
  <c r="C100" i="20"/>
  <c r="D100" i="20"/>
  <c r="C101" i="20"/>
  <c r="E101" i="20" s="1"/>
  <c r="D101" i="20"/>
  <c r="C102" i="20"/>
  <c r="D102" i="20"/>
  <c r="C103" i="20"/>
  <c r="D103" i="20"/>
  <c r="E103" i="20" s="1"/>
  <c r="C104" i="20"/>
  <c r="E104" i="20" s="1"/>
  <c r="D104" i="20"/>
  <c r="C105" i="20"/>
  <c r="D105" i="20"/>
  <c r="E105" i="20" s="1"/>
  <c r="C106" i="20"/>
  <c r="D106" i="20"/>
  <c r="C107" i="20"/>
  <c r="E107" i="20" s="1"/>
  <c r="D107" i="20"/>
  <c r="C108" i="20"/>
  <c r="D108" i="20"/>
  <c r="C109" i="20"/>
  <c r="D109" i="20"/>
  <c r="E109" i="20" s="1"/>
  <c r="C110" i="20"/>
  <c r="D110" i="20"/>
  <c r="E110" i="20" s="1"/>
  <c r="C111" i="20"/>
  <c r="D111" i="20"/>
  <c r="E111" i="20" s="1"/>
  <c r="C112" i="20"/>
  <c r="D112" i="20"/>
  <c r="C113" i="20"/>
  <c r="E113" i="20" s="1"/>
  <c r="D113" i="20"/>
  <c r="C114" i="20"/>
  <c r="D114" i="20"/>
  <c r="C115" i="20"/>
  <c r="D115" i="20"/>
  <c r="E115" i="20" s="1"/>
  <c r="C116" i="20"/>
  <c r="D116" i="20"/>
  <c r="C117" i="20"/>
  <c r="D117" i="20"/>
  <c r="E117" i="20" s="1"/>
  <c r="C118" i="20"/>
  <c r="D118" i="20"/>
  <c r="C119" i="20"/>
  <c r="E119" i="20" s="1"/>
  <c r="D119" i="20"/>
  <c r="C120" i="20"/>
  <c r="D120" i="20"/>
  <c r="C121" i="20"/>
  <c r="D121" i="20"/>
  <c r="C122" i="20"/>
  <c r="D122" i="20"/>
  <c r="C123" i="20"/>
  <c r="D123" i="20"/>
  <c r="E123" i="20" s="1"/>
  <c r="C124" i="20"/>
  <c r="D124" i="20"/>
  <c r="C125" i="20"/>
  <c r="E125" i="20" s="1"/>
  <c r="D125" i="20"/>
  <c r="C126" i="20"/>
  <c r="D126" i="20"/>
  <c r="C127" i="20"/>
  <c r="D127" i="20"/>
  <c r="E127" i="20" s="1"/>
  <c r="C128" i="20"/>
  <c r="D128" i="20"/>
  <c r="C129" i="20"/>
  <c r="D129" i="20"/>
  <c r="E129" i="20" s="1"/>
  <c r="C130" i="20"/>
  <c r="D130" i="20"/>
  <c r="E130" i="20" s="1"/>
  <c r="C131" i="20"/>
  <c r="E131" i="20" s="1"/>
  <c r="D131" i="20"/>
  <c r="C132" i="20"/>
  <c r="D132" i="20"/>
  <c r="C133" i="20"/>
  <c r="D133" i="20"/>
  <c r="C134" i="20"/>
  <c r="D134" i="20"/>
  <c r="E134" i="20" s="1"/>
  <c r="C135" i="20"/>
  <c r="D135" i="20"/>
  <c r="E135" i="20" s="1"/>
  <c r="C136" i="20"/>
  <c r="D136" i="20"/>
  <c r="C137" i="20"/>
  <c r="E137" i="20" s="1"/>
  <c r="D137" i="20"/>
  <c r="C138" i="20"/>
  <c r="D138" i="20"/>
  <c r="C139" i="20"/>
  <c r="D139" i="20"/>
  <c r="E139" i="20" s="1"/>
  <c r="C140" i="20"/>
  <c r="D140" i="20"/>
  <c r="E140" i="20" s="1"/>
  <c r="E14" i="20"/>
  <c r="E18" i="20"/>
  <c r="E40" i="20"/>
  <c r="E53" i="20"/>
  <c r="E62" i="20"/>
  <c r="E78" i="20"/>
  <c r="E133" i="20"/>
  <c r="E44" i="20"/>
  <c r="E56" i="20"/>
  <c r="E80" i="20"/>
  <c r="E116" i="20"/>
  <c r="E122" i="20"/>
  <c r="E128" i="20"/>
  <c r="D5" i="20"/>
  <c r="C5" i="20"/>
  <c r="E121" i="20"/>
  <c r="C6" i="19"/>
  <c r="D6" i="19"/>
  <c r="C7" i="19"/>
  <c r="D7" i="19"/>
  <c r="C8" i="19"/>
  <c r="D8" i="19"/>
  <c r="C9" i="19"/>
  <c r="D9" i="19"/>
  <c r="E9" i="19" s="1"/>
  <c r="C10" i="19"/>
  <c r="D10" i="19"/>
  <c r="E10" i="19" s="1"/>
  <c r="C11" i="19"/>
  <c r="D11" i="19"/>
  <c r="C12" i="19"/>
  <c r="D12" i="19"/>
  <c r="C13" i="19"/>
  <c r="D13" i="19"/>
  <c r="C14" i="19"/>
  <c r="D14" i="19"/>
  <c r="C15" i="19"/>
  <c r="D15" i="19"/>
  <c r="E15" i="19" s="1"/>
  <c r="C16" i="19"/>
  <c r="E16" i="19" s="1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E22" i="19" s="1"/>
  <c r="C23" i="19"/>
  <c r="D23" i="19"/>
  <c r="C24" i="19"/>
  <c r="D24" i="19"/>
  <c r="C25" i="19"/>
  <c r="D25" i="19"/>
  <c r="C26" i="19"/>
  <c r="D26" i="19"/>
  <c r="C27" i="19"/>
  <c r="E27" i="19" s="1"/>
  <c r="D27" i="19"/>
  <c r="C28" i="19"/>
  <c r="D28" i="19"/>
  <c r="E28" i="19" s="1"/>
  <c r="C29" i="19"/>
  <c r="D29" i="19"/>
  <c r="C30" i="19"/>
  <c r="D30" i="19"/>
  <c r="C31" i="19"/>
  <c r="D31" i="19"/>
  <c r="C32" i="19"/>
  <c r="D32" i="19"/>
  <c r="C33" i="19"/>
  <c r="D33" i="19"/>
  <c r="E33" i="19" s="1"/>
  <c r="C34" i="19"/>
  <c r="E34" i="19" s="1"/>
  <c r="D34" i="19"/>
  <c r="C35" i="19"/>
  <c r="D35" i="19"/>
  <c r="C36" i="19"/>
  <c r="D36" i="19"/>
  <c r="C37" i="19"/>
  <c r="D37" i="19"/>
  <c r="C38" i="19"/>
  <c r="D38" i="19"/>
  <c r="C39" i="19"/>
  <c r="D39" i="19"/>
  <c r="E39" i="19" s="1"/>
  <c r="C40" i="19"/>
  <c r="E40" i="19" s="1"/>
  <c r="D40" i="19"/>
  <c r="C41" i="19"/>
  <c r="D41" i="19"/>
  <c r="C42" i="19"/>
  <c r="D42" i="19"/>
  <c r="C43" i="19"/>
  <c r="D43" i="19"/>
  <c r="C44" i="19"/>
  <c r="D44" i="19"/>
  <c r="E44" i="19" s="1"/>
  <c r="C45" i="19"/>
  <c r="D45" i="19"/>
  <c r="C46" i="19"/>
  <c r="D46" i="19"/>
  <c r="E46" i="19" s="1"/>
  <c r="C47" i="19"/>
  <c r="D47" i="19"/>
  <c r="C48" i="19"/>
  <c r="D48" i="19"/>
  <c r="C49" i="19"/>
  <c r="D49" i="19"/>
  <c r="C50" i="19"/>
  <c r="D50" i="19"/>
  <c r="C51" i="19"/>
  <c r="D51" i="19"/>
  <c r="E51" i="19" s="1"/>
  <c r="C52" i="19"/>
  <c r="D52" i="19"/>
  <c r="E52" i="19" s="1"/>
  <c r="C53" i="19"/>
  <c r="D53" i="19"/>
  <c r="E53" i="19" s="1"/>
  <c r="C54" i="19"/>
  <c r="D54" i="19"/>
  <c r="C55" i="19"/>
  <c r="D55" i="19"/>
  <c r="C56" i="19"/>
  <c r="D56" i="19"/>
  <c r="E56" i="19" s="1"/>
  <c r="C57" i="19"/>
  <c r="D57" i="19"/>
  <c r="E57" i="19" s="1"/>
  <c r="C58" i="19"/>
  <c r="D58" i="19"/>
  <c r="E58" i="19" s="1"/>
  <c r="C59" i="19"/>
  <c r="D59" i="19"/>
  <c r="E59" i="19" s="1"/>
  <c r="C60" i="19"/>
  <c r="D60" i="19"/>
  <c r="C61" i="19"/>
  <c r="D61" i="19"/>
  <c r="C62" i="19"/>
  <c r="D62" i="19"/>
  <c r="E62" i="19" s="1"/>
  <c r="C63" i="19"/>
  <c r="D63" i="19"/>
  <c r="E63" i="19" s="1"/>
  <c r="C64" i="19"/>
  <c r="D64" i="19"/>
  <c r="E64" i="19" s="1"/>
  <c r="C65" i="19"/>
  <c r="D65" i="19"/>
  <c r="E65" i="19" s="1"/>
  <c r="C66" i="19"/>
  <c r="D66" i="19"/>
  <c r="C67" i="19"/>
  <c r="D67" i="19"/>
  <c r="C68" i="19"/>
  <c r="D68" i="19"/>
  <c r="C69" i="19"/>
  <c r="D69" i="19"/>
  <c r="C70" i="19"/>
  <c r="D70" i="19"/>
  <c r="C71" i="19"/>
  <c r="D71" i="19"/>
  <c r="E71" i="19" s="1"/>
  <c r="C72" i="19"/>
  <c r="D72" i="19"/>
  <c r="C73" i="19"/>
  <c r="D73" i="19"/>
  <c r="C74" i="19"/>
  <c r="D74" i="19"/>
  <c r="E74" i="19" s="1"/>
  <c r="C75" i="19"/>
  <c r="D75" i="19"/>
  <c r="E75" i="19" s="1"/>
  <c r="C76" i="19"/>
  <c r="D76" i="19"/>
  <c r="E76" i="19" s="1"/>
  <c r="C77" i="19"/>
  <c r="D77" i="19"/>
  <c r="C78" i="19"/>
  <c r="D78" i="19"/>
  <c r="C79" i="19"/>
  <c r="D79" i="19"/>
  <c r="C80" i="19"/>
  <c r="D80" i="19"/>
  <c r="E80" i="19" s="1"/>
  <c r="C81" i="19"/>
  <c r="D81" i="19"/>
  <c r="E81" i="19" s="1"/>
  <c r="C82" i="19"/>
  <c r="D82" i="19"/>
  <c r="E82" i="19" s="1"/>
  <c r="C83" i="19"/>
  <c r="D83" i="19"/>
  <c r="E83" i="19" s="1"/>
  <c r="C84" i="19"/>
  <c r="D84" i="19"/>
  <c r="E84" i="19" s="1"/>
  <c r="C85" i="19"/>
  <c r="D85" i="19"/>
  <c r="C86" i="19"/>
  <c r="D86" i="19"/>
  <c r="E86" i="19" s="1"/>
  <c r="C87" i="19"/>
  <c r="D87" i="19"/>
  <c r="C88" i="19"/>
  <c r="E88" i="19" s="1"/>
  <c r="D88" i="19"/>
  <c r="C89" i="19"/>
  <c r="D89" i="19"/>
  <c r="E89" i="19" s="1"/>
  <c r="C90" i="19"/>
  <c r="D90" i="19"/>
  <c r="E90" i="19" s="1"/>
  <c r="C91" i="19"/>
  <c r="D91" i="19"/>
  <c r="C92" i="19"/>
  <c r="D92" i="19"/>
  <c r="E92" i="19" s="1"/>
  <c r="C93" i="19"/>
  <c r="D93" i="19"/>
  <c r="E93" i="19" s="1"/>
  <c r="C94" i="19"/>
  <c r="E94" i="19" s="1"/>
  <c r="D94" i="19"/>
  <c r="C95" i="19"/>
  <c r="D95" i="19"/>
  <c r="C96" i="19"/>
  <c r="D96" i="19"/>
  <c r="E96" i="19" s="1"/>
  <c r="C97" i="19"/>
  <c r="E97" i="19" s="1"/>
  <c r="D97" i="19"/>
  <c r="C98" i="19"/>
  <c r="D98" i="19"/>
  <c r="E98" i="19" s="1"/>
  <c r="C99" i="19"/>
  <c r="D99" i="19"/>
  <c r="E99" i="19" s="1"/>
  <c r="C100" i="19"/>
  <c r="D100" i="19"/>
  <c r="E100" i="19" s="1"/>
  <c r="C101" i="19"/>
  <c r="D101" i="19"/>
  <c r="C102" i="19"/>
  <c r="D102" i="19"/>
  <c r="E102" i="19" s="1"/>
  <c r="C103" i="19"/>
  <c r="E103" i="19" s="1"/>
  <c r="D103" i="19"/>
  <c r="C104" i="19"/>
  <c r="D104" i="19"/>
  <c r="E104" i="19" s="1"/>
  <c r="C105" i="19"/>
  <c r="D105" i="19"/>
  <c r="E105" i="19" s="1"/>
  <c r="C106" i="19"/>
  <c r="D106" i="19"/>
  <c r="E106" i="19" s="1"/>
  <c r="C107" i="19"/>
  <c r="D107" i="19"/>
  <c r="C108" i="19"/>
  <c r="D108" i="19"/>
  <c r="E108" i="19" s="1"/>
  <c r="C109" i="19"/>
  <c r="D109" i="19"/>
  <c r="E109" i="19" s="1"/>
  <c r="C110" i="19"/>
  <c r="D110" i="19"/>
  <c r="E110" i="19" s="1"/>
  <c r="C111" i="19"/>
  <c r="D111" i="19"/>
  <c r="E111" i="19" s="1"/>
  <c r="C112" i="19"/>
  <c r="D112" i="19"/>
  <c r="E112" i="19" s="1"/>
  <c r="C113" i="19"/>
  <c r="D113" i="19"/>
  <c r="C114" i="19"/>
  <c r="D114" i="19"/>
  <c r="E114" i="19" s="1"/>
  <c r="C115" i="19"/>
  <c r="D115" i="19"/>
  <c r="E115" i="19" s="1"/>
  <c r="C116" i="19"/>
  <c r="D116" i="19"/>
  <c r="E116" i="19" s="1"/>
  <c r="C117" i="19"/>
  <c r="D117" i="19"/>
  <c r="E117" i="19" s="1"/>
  <c r="C118" i="19"/>
  <c r="E118" i="19" s="1"/>
  <c r="D118" i="19"/>
  <c r="C119" i="19"/>
  <c r="D119" i="19"/>
  <c r="E119" i="19" s="1"/>
  <c r="C120" i="19"/>
  <c r="D120" i="19"/>
  <c r="E120" i="19" s="1"/>
  <c r="C121" i="19"/>
  <c r="D121" i="19"/>
  <c r="E121" i="19" s="1"/>
  <c r="C122" i="19"/>
  <c r="D122" i="19"/>
  <c r="E122" i="19" s="1"/>
  <c r="C123" i="19"/>
  <c r="D123" i="19"/>
  <c r="E123" i="19" s="1"/>
  <c r="C124" i="19"/>
  <c r="D124" i="19"/>
  <c r="E124" i="19" s="1"/>
  <c r="C125" i="19"/>
  <c r="D125" i="19"/>
  <c r="C126" i="19"/>
  <c r="D126" i="19"/>
  <c r="E126" i="19" s="1"/>
  <c r="C127" i="19"/>
  <c r="D127" i="19"/>
  <c r="E127" i="19" s="1"/>
  <c r="C128" i="19"/>
  <c r="D128" i="19"/>
  <c r="E128" i="19" s="1"/>
  <c r="C129" i="19"/>
  <c r="D129" i="19"/>
  <c r="E129" i="19" s="1"/>
  <c r="C130" i="19"/>
  <c r="D130" i="19"/>
  <c r="E130" i="19" s="1"/>
  <c r="C131" i="19"/>
  <c r="D131" i="19"/>
  <c r="C132" i="19"/>
  <c r="D132" i="19"/>
  <c r="E132" i="19" s="1"/>
  <c r="C133" i="19"/>
  <c r="E133" i="19" s="1"/>
  <c r="D133" i="19"/>
  <c r="C134" i="19"/>
  <c r="D134" i="19"/>
  <c r="E134" i="19" s="1"/>
  <c r="C135" i="19"/>
  <c r="D135" i="19"/>
  <c r="E135" i="19" s="1"/>
  <c r="C136" i="19"/>
  <c r="D136" i="19"/>
  <c r="E136" i="19" s="1"/>
  <c r="C137" i="19"/>
  <c r="D137" i="19"/>
  <c r="C138" i="19"/>
  <c r="D138" i="19"/>
  <c r="E138" i="19" s="1"/>
  <c r="C139" i="19"/>
  <c r="D139" i="19"/>
  <c r="E139" i="19" s="1"/>
  <c r="C140" i="19"/>
  <c r="D140" i="19"/>
  <c r="E140" i="19" s="1"/>
  <c r="E70" i="19"/>
  <c r="E137" i="19"/>
  <c r="D5" i="19"/>
  <c r="C5" i="19"/>
  <c r="C6" i="18"/>
  <c r="D6" i="18"/>
  <c r="C7" i="18"/>
  <c r="D7" i="18"/>
  <c r="C8" i="18"/>
  <c r="D8" i="18"/>
  <c r="E8" i="18" s="1"/>
  <c r="C9" i="18"/>
  <c r="D9" i="18"/>
  <c r="C10" i="18"/>
  <c r="D10" i="18"/>
  <c r="C11" i="18"/>
  <c r="E11" i="18" s="1"/>
  <c r="D11" i="18"/>
  <c r="C12" i="18"/>
  <c r="D12" i="18"/>
  <c r="C13" i="18"/>
  <c r="D13" i="18"/>
  <c r="C14" i="18"/>
  <c r="D14" i="18"/>
  <c r="E14" i="18" s="1"/>
  <c r="C15" i="18"/>
  <c r="D15" i="18"/>
  <c r="C16" i="18"/>
  <c r="E16" i="18" s="1"/>
  <c r="D16" i="18"/>
  <c r="C17" i="18"/>
  <c r="E17" i="18" s="1"/>
  <c r="D17" i="18"/>
  <c r="C18" i="18"/>
  <c r="D18" i="18"/>
  <c r="C19" i="18"/>
  <c r="D19" i="18"/>
  <c r="C20" i="18"/>
  <c r="D20" i="18"/>
  <c r="E20" i="18" s="1"/>
  <c r="C21" i="18"/>
  <c r="D21" i="18"/>
  <c r="E21" i="18" s="1"/>
  <c r="C22" i="18"/>
  <c r="D22" i="18"/>
  <c r="C23" i="18"/>
  <c r="E23" i="18" s="1"/>
  <c r="D23" i="18"/>
  <c r="C24" i="18"/>
  <c r="D24" i="18"/>
  <c r="C25" i="18"/>
  <c r="D25" i="18"/>
  <c r="C26" i="18"/>
  <c r="D26" i="18"/>
  <c r="E26" i="18" s="1"/>
  <c r="C27" i="18"/>
  <c r="E27" i="18" s="1"/>
  <c r="D27" i="18"/>
  <c r="C28" i="18"/>
  <c r="D28" i="18"/>
  <c r="C29" i="18"/>
  <c r="E29" i="18" s="1"/>
  <c r="D29" i="18"/>
  <c r="C30" i="18"/>
  <c r="D30" i="18"/>
  <c r="C31" i="18"/>
  <c r="D31" i="18"/>
  <c r="C32" i="18"/>
  <c r="D32" i="18"/>
  <c r="E32" i="18" s="1"/>
  <c r="C33" i="18"/>
  <c r="D33" i="18"/>
  <c r="E33" i="18" s="1"/>
  <c r="C34" i="18"/>
  <c r="D34" i="18"/>
  <c r="C35" i="18"/>
  <c r="E35" i="18" s="1"/>
  <c r="D35" i="18"/>
  <c r="C36" i="18"/>
  <c r="D36" i="18"/>
  <c r="C37" i="18"/>
  <c r="D37" i="18"/>
  <c r="C38" i="18"/>
  <c r="D38" i="18"/>
  <c r="E38" i="18" s="1"/>
  <c r="C39" i="18"/>
  <c r="E39" i="18" s="1"/>
  <c r="D39" i="18"/>
  <c r="C40" i="18"/>
  <c r="D40" i="18"/>
  <c r="C41" i="18"/>
  <c r="E41" i="18" s="1"/>
  <c r="D41" i="18"/>
  <c r="C42" i="18"/>
  <c r="D42" i="18"/>
  <c r="C43" i="18"/>
  <c r="D43" i="18"/>
  <c r="C44" i="18"/>
  <c r="D44" i="18"/>
  <c r="C45" i="18"/>
  <c r="D45" i="18"/>
  <c r="E45" i="18" s="1"/>
  <c r="C46" i="18"/>
  <c r="D46" i="18"/>
  <c r="C47" i="18"/>
  <c r="E47" i="18" s="1"/>
  <c r="D47" i="18"/>
  <c r="C48" i="18"/>
  <c r="D48" i="18"/>
  <c r="C49" i="18"/>
  <c r="D49" i="18"/>
  <c r="C50" i="18"/>
  <c r="D50" i="18"/>
  <c r="E50" i="18" s="1"/>
  <c r="C51" i="18"/>
  <c r="D51" i="18"/>
  <c r="C52" i="18"/>
  <c r="D52" i="18"/>
  <c r="C53" i="18"/>
  <c r="E53" i="18" s="1"/>
  <c r="D53" i="18"/>
  <c r="C54" i="18"/>
  <c r="D54" i="18"/>
  <c r="C55" i="18"/>
  <c r="D55" i="18"/>
  <c r="C56" i="18"/>
  <c r="D56" i="18"/>
  <c r="E56" i="18" s="1"/>
  <c r="C57" i="18"/>
  <c r="D57" i="18"/>
  <c r="C58" i="18"/>
  <c r="D58" i="18"/>
  <c r="C59" i="18"/>
  <c r="E59" i="18" s="1"/>
  <c r="D59" i="18"/>
  <c r="C60" i="18"/>
  <c r="D60" i="18"/>
  <c r="C61" i="18"/>
  <c r="D61" i="18"/>
  <c r="C62" i="18"/>
  <c r="D62" i="18"/>
  <c r="E62" i="18" s="1"/>
  <c r="C63" i="18"/>
  <c r="D63" i="18"/>
  <c r="C64" i="18"/>
  <c r="D64" i="18"/>
  <c r="C65" i="18"/>
  <c r="E65" i="18" s="1"/>
  <c r="D65" i="18"/>
  <c r="C66" i="18"/>
  <c r="D66" i="18"/>
  <c r="C67" i="18"/>
  <c r="D67" i="18"/>
  <c r="C68" i="18"/>
  <c r="D68" i="18"/>
  <c r="E68" i="18" s="1"/>
  <c r="C69" i="18"/>
  <c r="D69" i="18"/>
  <c r="E69" i="18" s="1"/>
  <c r="C70" i="18"/>
  <c r="D70" i="18"/>
  <c r="C71" i="18"/>
  <c r="E71" i="18" s="1"/>
  <c r="D71" i="18"/>
  <c r="C72" i="18"/>
  <c r="D72" i="18"/>
  <c r="C73" i="18"/>
  <c r="D73" i="18"/>
  <c r="C74" i="18"/>
  <c r="D74" i="18"/>
  <c r="E74" i="18" s="1"/>
  <c r="C75" i="18"/>
  <c r="D75" i="18"/>
  <c r="E75" i="18" s="1"/>
  <c r="C76" i="18"/>
  <c r="D76" i="18"/>
  <c r="C77" i="18"/>
  <c r="E77" i="18" s="1"/>
  <c r="D77" i="18"/>
  <c r="C78" i="18"/>
  <c r="D78" i="18"/>
  <c r="C79" i="18"/>
  <c r="D79" i="18"/>
  <c r="C80" i="18"/>
  <c r="D80" i="18"/>
  <c r="E80" i="18" s="1"/>
  <c r="C81" i="18"/>
  <c r="E81" i="18" s="1"/>
  <c r="D81" i="18"/>
  <c r="C82" i="18"/>
  <c r="D82" i="18"/>
  <c r="C83" i="18"/>
  <c r="E83" i="18" s="1"/>
  <c r="D83" i="18"/>
  <c r="C84" i="18"/>
  <c r="D84" i="18"/>
  <c r="C85" i="18"/>
  <c r="D85" i="18"/>
  <c r="C86" i="18"/>
  <c r="D86" i="18"/>
  <c r="E86" i="18" s="1"/>
  <c r="C87" i="18"/>
  <c r="D87" i="18"/>
  <c r="E87" i="18" s="1"/>
  <c r="C88" i="18"/>
  <c r="D88" i="18"/>
  <c r="C89" i="18"/>
  <c r="E89" i="18" s="1"/>
  <c r="D89" i="18"/>
  <c r="C90" i="18"/>
  <c r="D90" i="18"/>
  <c r="C91" i="18"/>
  <c r="D91" i="18"/>
  <c r="C92" i="18"/>
  <c r="D92" i="18"/>
  <c r="E92" i="18" s="1"/>
  <c r="C93" i="18"/>
  <c r="D93" i="18"/>
  <c r="C94" i="18"/>
  <c r="E94" i="18" s="1"/>
  <c r="D94" i="18"/>
  <c r="C95" i="18"/>
  <c r="E95" i="18" s="1"/>
  <c r="D95" i="18"/>
  <c r="C96" i="18"/>
  <c r="D96" i="18"/>
  <c r="C97" i="18"/>
  <c r="D97" i="18"/>
  <c r="C98" i="18"/>
  <c r="D98" i="18"/>
  <c r="E98" i="18" s="1"/>
  <c r="C99" i="18"/>
  <c r="D99" i="18"/>
  <c r="C100" i="18"/>
  <c r="E100" i="18" s="1"/>
  <c r="D100" i="18"/>
  <c r="C101" i="18"/>
  <c r="E101" i="18" s="1"/>
  <c r="D101" i="18"/>
  <c r="C102" i="18"/>
  <c r="D102" i="18"/>
  <c r="E102" i="18" s="1"/>
  <c r="C103" i="18"/>
  <c r="D103" i="18"/>
  <c r="C104" i="18"/>
  <c r="D104" i="18"/>
  <c r="E104" i="18" s="1"/>
  <c r="C105" i="18"/>
  <c r="D105" i="18"/>
  <c r="E105" i="18" s="1"/>
  <c r="C106" i="18"/>
  <c r="D106" i="18"/>
  <c r="C107" i="18"/>
  <c r="E107" i="18" s="1"/>
  <c r="D107" i="18"/>
  <c r="C108" i="18"/>
  <c r="D108" i="18"/>
  <c r="C109" i="18"/>
  <c r="D109" i="18"/>
  <c r="C110" i="18"/>
  <c r="D110" i="18"/>
  <c r="E110" i="18" s="1"/>
  <c r="C111" i="18"/>
  <c r="E111" i="18" s="1"/>
  <c r="D111" i="18"/>
  <c r="C112" i="18"/>
  <c r="E112" i="18" s="1"/>
  <c r="D112" i="18"/>
  <c r="C113" i="18"/>
  <c r="E113" i="18" s="1"/>
  <c r="D113" i="18"/>
  <c r="C114" i="18"/>
  <c r="D114" i="18"/>
  <c r="C115" i="18"/>
  <c r="D115" i="18"/>
  <c r="C116" i="18"/>
  <c r="D116" i="18"/>
  <c r="E116" i="18" s="1"/>
  <c r="C117" i="18"/>
  <c r="D117" i="18"/>
  <c r="C118" i="18"/>
  <c r="D118" i="18"/>
  <c r="C119" i="18"/>
  <c r="E119" i="18" s="1"/>
  <c r="D119" i="18"/>
  <c r="C120" i="18"/>
  <c r="D120" i="18"/>
  <c r="C121" i="18"/>
  <c r="D121" i="18"/>
  <c r="C122" i="18"/>
  <c r="D122" i="18"/>
  <c r="E122" i="18" s="1"/>
  <c r="C123" i="18"/>
  <c r="D123" i="18"/>
  <c r="C124" i="18"/>
  <c r="D124" i="18"/>
  <c r="C125" i="18"/>
  <c r="E125" i="18" s="1"/>
  <c r="D125" i="18"/>
  <c r="C126" i="18"/>
  <c r="D126" i="18"/>
  <c r="C127" i="18"/>
  <c r="D127" i="18"/>
  <c r="C128" i="18"/>
  <c r="D128" i="18"/>
  <c r="E128" i="18" s="1"/>
  <c r="C129" i="18"/>
  <c r="E129" i="18" s="1"/>
  <c r="D129" i="18"/>
  <c r="C130" i="18"/>
  <c r="E130" i="18" s="1"/>
  <c r="D130" i="18"/>
  <c r="C131" i="18"/>
  <c r="E131" i="18" s="1"/>
  <c r="D131" i="18"/>
  <c r="C132" i="18"/>
  <c r="D132" i="18"/>
  <c r="C133" i="18"/>
  <c r="D133" i="18"/>
  <c r="C134" i="18"/>
  <c r="D134" i="18"/>
  <c r="E134" i="18" s="1"/>
  <c r="C135" i="18"/>
  <c r="E135" i="18" s="1"/>
  <c r="D135" i="18"/>
  <c r="C136" i="18"/>
  <c r="D136" i="18"/>
  <c r="C137" i="18"/>
  <c r="E137" i="18" s="1"/>
  <c r="D137" i="18"/>
  <c r="C138" i="18"/>
  <c r="D138" i="18"/>
  <c r="C139" i="18"/>
  <c r="D139" i="18"/>
  <c r="C140" i="18"/>
  <c r="D140" i="18"/>
  <c r="E140" i="18" s="1"/>
  <c r="E22" i="18"/>
  <c r="D5" i="18"/>
  <c r="C5" i="18"/>
  <c r="E44" i="18"/>
  <c r="C6" i="17"/>
  <c r="D6" i="17"/>
  <c r="C7" i="17"/>
  <c r="D7" i="17"/>
  <c r="C8" i="17"/>
  <c r="D8" i="17"/>
  <c r="C9" i="17"/>
  <c r="E9" i="17" s="1"/>
  <c r="D9" i="17"/>
  <c r="C10" i="17"/>
  <c r="E10" i="17" s="1"/>
  <c r="D10" i="17"/>
  <c r="C11" i="17"/>
  <c r="D11" i="17"/>
  <c r="C12" i="17"/>
  <c r="D12" i="17"/>
  <c r="C13" i="17"/>
  <c r="D13" i="17"/>
  <c r="C14" i="17"/>
  <c r="D14" i="17"/>
  <c r="C15" i="17"/>
  <c r="E15" i="17" s="1"/>
  <c r="D15" i="17"/>
  <c r="C16" i="17"/>
  <c r="D16" i="17"/>
  <c r="C17" i="17"/>
  <c r="D17" i="17"/>
  <c r="C18" i="17"/>
  <c r="D18" i="17"/>
  <c r="C19" i="17"/>
  <c r="D19" i="17"/>
  <c r="C20" i="17"/>
  <c r="D20" i="17"/>
  <c r="C21" i="17"/>
  <c r="E21" i="17" s="1"/>
  <c r="D21" i="17"/>
  <c r="C22" i="17"/>
  <c r="D22" i="17"/>
  <c r="C23" i="17"/>
  <c r="D23" i="17"/>
  <c r="C24" i="17"/>
  <c r="D24" i="17"/>
  <c r="C25" i="17"/>
  <c r="D25" i="17"/>
  <c r="C26" i="17"/>
  <c r="D26" i="17"/>
  <c r="C27" i="17"/>
  <c r="E27" i="17" s="1"/>
  <c r="D27" i="17"/>
  <c r="C28" i="17"/>
  <c r="D28" i="17"/>
  <c r="C29" i="17"/>
  <c r="D29" i="17"/>
  <c r="C30" i="17"/>
  <c r="D30" i="17"/>
  <c r="C31" i="17"/>
  <c r="D31" i="17"/>
  <c r="C32" i="17"/>
  <c r="D32" i="17"/>
  <c r="C33" i="17"/>
  <c r="E33" i="17" s="1"/>
  <c r="D33" i="17"/>
  <c r="C34" i="17"/>
  <c r="D34" i="17"/>
  <c r="C35" i="17"/>
  <c r="D35" i="17"/>
  <c r="C36" i="17"/>
  <c r="D36" i="17"/>
  <c r="E36" i="17" s="1"/>
  <c r="C37" i="17"/>
  <c r="D37" i="17"/>
  <c r="C38" i="17"/>
  <c r="D38" i="17"/>
  <c r="C39" i="17"/>
  <c r="D39" i="17"/>
  <c r="C40" i="17"/>
  <c r="D40" i="17"/>
  <c r="C41" i="17"/>
  <c r="D41" i="17"/>
  <c r="C42" i="17"/>
  <c r="D42" i="17"/>
  <c r="C43" i="17"/>
  <c r="D43" i="17"/>
  <c r="C44" i="17"/>
  <c r="D44" i="17"/>
  <c r="C45" i="17"/>
  <c r="E45" i="17" s="1"/>
  <c r="D45" i="17"/>
  <c r="C46" i="17"/>
  <c r="D46" i="17"/>
  <c r="C47" i="17"/>
  <c r="D47" i="17"/>
  <c r="C48" i="17"/>
  <c r="D48" i="17"/>
  <c r="C49" i="17"/>
  <c r="D49" i="17"/>
  <c r="C50" i="17"/>
  <c r="D50" i="17"/>
  <c r="C51" i="17"/>
  <c r="E51" i="17" s="1"/>
  <c r="D51" i="17"/>
  <c r="C52" i="17"/>
  <c r="D52" i="17"/>
  <c r="C53" i="17"/>
  <c r="D53" i="17"/>
  <c r="C54" i="17"/>
  <c r="D54" i="17"/>
  <c r="C55" i="17"/>
  <c r="D55" i="17"/>
  <c r="C56" i="17"/>
  <c r="D56" i="17"/>
  <c r="E56" i="17" s="1"/>
  <c r="C57" i="17"/>
  <c r="D57" i="17"/>
  <c r="C58" i="17"/>
  <c r="D58" i="17"/>
  <c r="C59" i="17"/>
  <c r="D59" i="17"/>
  <c r="C60" i="17"/>
  <c r="D60" i="17"/>
  <c r="C61" i="17"/>
  <c r="D61" i="17"/>
  <c r="C62" i="17"/>
  <c r="E62" i="17" s="1"/>
  <c r="D62" i="17"/>
  <c r="C63" i="17"/>
  <c r="E63" i="17" s="1"/>
  <c r="D63" i="17"/>
  <c r="C64" i="17"/>
  <c r="D64" i="17"/>
  <c r="C65" i="17"/>
  <c r="D65" i="17"/>
  <c r="C66" i="17"/>
  <c r="D66" i="17"/>
  <c r="C67" i="17"/>
  <c r="D67" i="17"/>
  <c r="C68" i="17"/>
  <c r="D68" i="17"/>
  <c r="C69" i="17"/>
  <c r="D69" i="17"/>
  <c r="E69" i="17" s="1"/>
  <c r="C70" i="17"/>
  <c r="D70" i="17"/>
  <c r="C71" i="17"/>
  <c r="D71" i="17"/>
  <c r="C72" i="17"/>
  <c r="D72" i="17"/>
  <c r="C73" i="17"/>
  <c r="D73" i="17"/>
  <c r="C74" i="17"/>
  <c r="D74" i="17"/>
  <c r="C75" i="17"/>
  <c r="E75" i="17" s="1"/>
  <c r="D75" i="17"/>
  <c r="C76" i="17"/>
  <c r="D76" i="17"/>
  <c r="C77" i="17"/>
  <c r="D77" i="17"/>
  <c r="C78" i="17"/>
  <c r="D78" i="17"/>
  <c r="C79" i="17"/>
  <c r="D79" i="17"/>
  <c r="C80" i="17"/>
  <c r="D80" i="17"/>
  <c r="C81" i="17"/>
  <c r="E81" i="17" s="1"/>
  <c r="D81" i="17"/>
  <c r="C82" i="17"/>
  <c r="D82" i="17"/>
  <c r="C83" i="17"/>
  <c r="D83" i="17"/>
  <c r="C84" i="17"/>
  <c r="D84" i="17"/>
  <c r="C85" i="17"/>
  <c r="D85" i="17"/>
  <c r="C86" i="17"/>
  <c r="D86" i="17"/>
  <c r="C87" i="17"/>
  <c r="E87" i="17" s="1"/>
  <c r="D87" i="17"/>
  <c r="C88" i="17"/>
  <c r="D88" i="17"/>
  <c r="C89" i="17"/>
  <c r="D89" i="17"/>
  <c r="C90" i="17"/>
  <c r="D90" i="17"/>
  <c r="C91" i="17"/>
  <c r="D91" i="17"/>
  <c r="C92" i="17"/>
  <c r="D92" i="17"/>
  <c r="C93" i="17"/>
  <c r="D93" i="17"/>
  <c r="C94" i="17"/>
  <c r="D94" i="17"/>
  <c r="C95" i="17"/>
  <c r="D95" i="17"/>
  <c r="C96" i="17"/>
  <c r="D96" i="17"/>
  <c r="C97" i="17"/>
  <c r="D97" i="17"/>
  <c r="C98" i="17"/>
  <c r="D98" i="17"/>
  <c r="C99" i="17"/>
  <c r="E99" i="17" s="1"/>
  <c r="D99" i="17"/>
  <c r="C100" i="17"/>
  <c r="D100" i="17"/>
  <c r="C101" i="17"/>
  <c r="D101" i="17"/>
  <c r="C102" i="17"/>
  <c r="D102" i="17"/>
  <c r="C103" i="17"/>
  <c r="D103" i="17"/>
  <c r="C104" i="17"/>
  <c r="D104" i="17"/>
  <c r="C105" i="17"/>
  <c r="E105" i="17" s="1"/>
  <c r="D105" i="17"/>
  <c r="C106" i="17"/>
  <c r="D106" i="17"/>
  <c r="C107" i="17"/>
  <c r="D107" i="17"/>
  <c r="C108" i="17"/>
  <c r="D108" i="17"/>
  <c r="C109" i="17"/>
  <c r="D109" i="17"/>
  <c r="C110" i="17"/>
  <c r="D110" i="17"/>
  <c r="C111" i="17"/>
  <c r="D111" i="17"/>
  <c r="C112" i="17"/>
  <c r="D112" i="17"/>
  <c r="C113" i="17"/>
  <c r="D113" i="17"/>
  <c r="C114" i="17"/>
  <c r="D114" i="17"/>
  <c r="E114" i="17" s="1"/>
  <c r="C115" i="17"/>
  <c r="D115" i="17"/>
  <c r="E115" i="17" s="1"/>
  <c r="C116" i="17"/>
  <c r="D116" i="17"/>
  <c r="C117" i="17"/>
  <c r="E117" i="17" s="1"/>
  <c r="D117" i="17"/>
  <c r="C118" i="17"/>
  <c r="D118" i="17"/>
  <c r="C119" i="17"/>
  <c r="D119" i="17"/>
  <c r="C120" i="17"/>
  <c r="D120" i="17"/>
  <c r="C121" i="17"/>
  <c r="D121" i="17"/>
  <c r="C122" i="17"/>
  <c r="D122" i="17"/>
  <c r="C123" i="17"/>
  <c r="E123" i="17" s="1"/>
  <c r="D123" i="17"/>
  <c r="C124" i="17"/>
  <c r="D124" i="17"/>
  <c r="C125" i="17"/>
  <c r="D125" i="17"/>
  <c r="C126" i="17"/>
  <c r="D126" i="17"/>
  <c r="C127" i="17"/>
  <c r="D127" i="17"/>
  <c r="C128" i="17"/>
  <c r="D128" i="17"/>
  <c r="C129" i="17"/>
  <c r="E129" i="17" s="1"/>
  <c r="D129" i="17"/>
  <c r="C130" i="17"/>
  <c r="D130" i="17"/>
  <c r="C131" i="17"/>
  <c r="D131" i="17"/>
  <c r="C132" i="17"/>
  <c r="D132" i="17"/>
  <c r="C133" i="17"/>
  <c r="D133" i="17"/>
  <c r="C134" i="17"/>
  <c r="D134" i="17"/>
  <c r="C135" i="17"/>
  <c r="E135" i="17" s="1"/>
  <c r="D135" i="17"/>
  <c r="C136" i="17"/>
  <c r="D136" i="17"/>
  <c r="C137" i="17"/>
  <c r="D137" i="17"/>
  <c r="C138" i="17"/>
  <c r="D138" i="17"/>
  <c r="C139" i="17"/>
  <c r="D139" i="17"/>
  <c r="C140" i="17"/>
  <c r="D140" i="17"/>
  <c r="E12" i="17"/>
  <c r="D5" i="17"/>
  <c r="C5" i="17"/>
  <c r="E126" i="17"/>
  <c r="E24" i="17"/>
  <c r="E18" i="17"/>
  <c r="C6" i="16"/>
  <c r="E6" i="16" s="1"/>
  <c r="D6" i="16"/>
  <c r="C7" i="16"/>
  <c r="E7" i="16" s="1"/>
  <c r="D7" i="16"/>
  <c r="C8" i="16"/>
  <c r="D8" i="16"/>
  <c r="C9" i="16"/>
  <c r="D9" i="16"/>
  <c r="C10" i="16"/>
  <c r="D10" i="16"/>
  <c r="C11" i="16"/>
  <c r="D11" i="16"/>
  <c r="C12" i="16"/>
  <c r="D12" i="16"/>
  <c r="E12" i="16" s="1"/>
  <c r="C13" i="16"/>
  <c r="D13" i="16"/>
  <c r="C14" i="16"/>
  <c r="D14" i="16"/>
  <c r="C15" i="16"/>
  <c r="D15" i="16"/>
  <c r="C16" i="16"/>
  <c r="E16" i="16" s="1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E24" i="16" s="1"/>
  <c r="C25" i="16"/>
  <c r="D25" i="16"/>
  <c r="C26" i="16"/>
  <c r="D26" i="16"/>
  <c r="C27" i="16"/>
  <c r="D27" i="16"/>
  <c r="C28" i="16"/>
  <c r="E28" i="16" s="1"/>
  <c r="D28" i="16"/>
  <c r="C29" i="16"/>
  <c r="D29" i="16"/>
  <c r="C30" i="16"/>
  <c r="D30" i="16"/>
  <c r="C31" i="16"/>
  <c r="D31" i="16"/>
  <c r="C32" i="16"/>
  <c r="D32" i="16"/>
  <c r="C33" i="16"/>
  <c r="D33" i="16"/>
  <c r="C34" i="16"/>
  <c r="D34" i="16"/>
  <c r="C35" i="16"/>
  <c r="D35" i="16"/>
  <c r="C36" i="16"/>
  <c r="E36" i="16" s="1"/>
  <c r="D36" i="16"/>
  <c r="C37" i="16"/>
  <c r="E37" i="16" s="1"/>
  <c r="D37" i="16"/>
  <c r="C38" i="16"/>
  <c r="D38" i="16"/>
  <c r="C39" i="16"/>
  <c r="D39" i="16"/>
  <c r="C40" i="16"/>
  <c r="D40" i="16"/>
  <c r="C41" i="16"/>
  <c r="D41" i="16"/>
  <c r="C42" i="16"/>
  <c r="D42" i="16"/>
  <c r="E42" i="16" s="1"/>
  <c r="C43" i="16"/>
  <c r="D43" i="16"/>
  <c r="C44" i="16"/>
  <c r="D44" i="16"/>
  <c r="C45" i="16"/>
  <c r="D45" i="16"/>
  <c r="C46" i="16"/>
  <c r="D46" i="16"/>
  <c r="C47" i="16"/>
  <c r="D47" i="16"/>
  <c r="C48" i="16"/>
  <c r="D48" i="16"/>
  <c r="C49" i="16"/>
  <c r="D49" i="16"/>
  <c r="C50" i="16"/>
  <c r="D50" i="16"/>
  <c r="C51" i="16"/>
  <c r="D51" i="16"/>
  <c r="C52" i="16"/>
  <c r="D52" i="16"/>
  <c r="C53" i="16"/>
  <c r="D53" i="16"/>
  <c r="C54" i="16"/>
  <c r="D54" i="16"/>
  <c r="E54" i="16" s="1"/>
  <c r="C55" i="16"/>
  <c r="D55" i="16"/>
  <c r="E55" i="16" s="1"/>
  <c r="C56" i="16"/>
  <c r="D56" i="16"/>
  <c r="C57" i="16"/>
  <c r="D57" i="16"/>
  <c r="C58" i="16"/>
  <c r="D58" i="16"/>
  <c r="C59" i="16"/>
  <c r="D59" i="16"/>
  <c r="C60" i="16"/>
  <c r="D60" i="16"/>
  <c r="E60" i="16" s="1"/>
  <c r="C61" i="16"/>
  <c r="D61" i="16"/>
  <c r="E61" i="16" s="1"/>
  <c r="C62" i="16"/>
  <c r="D62" i="16"/>
  <c r="C63" i="16"/>
  <c r="D63" i="16"/>
  <c r="C64" i="16"/>
  <c r="D64" i="16"/>
  <c r="C65" i="16"/>
  <c r="D65" i="16"/>
  <c r="C66" i="16"/>
  <c r="D66" i="16"/>
  <c r="E66" i="16" s="1"/>
  <c r="C67" i="16"/>
  <c r="D67" i="16"/>
  <c r="E67" i="16" s="1"/>
  <c r="C68" i="16"/>
  <c r="D68" i="16"/>
  <c r="C69" i="16"/>
  <c r="D69" i="16"/>
  <c r="C70" i="16"/>
  <c r="D70" i="16"/>
  <c r="C71" i="16"/>
  <c r="D71" i="16"/>
  <c r="C72" i="16"/>
  <c r="D72" i="16"/>
  <c r="E72" i="16" s="1"/>
  <c r="C73" i="16"/>
  <c r="D73" i="16"/>
  <c r="E73" i="16" s="1"/>
  <c r="C74" i="16"/>
  <c r="D74" i="16"/>
  <c r="C75" i="16"/>
  <c r="D75" i="16"/>
  <c r="C76" i="16"/>
  <c r="E76" i="16" s="1"/>
  <c r="D76" i="16"/>
  <c r="C77" i="16"/>
  <c r="D77" i="16"/>
  <c r="C78" i="16"/>
  <c r="D78" i="16"/>
  <c r="C79" i="16"/>
  <c r="E79" i="16" s="1"/>
  <c r="D79" i="16"/>
  <c r="C80" i="16"/>
  <c r="D80" i="16"/>
  <c r="C81" i="16"/>
  <c r="D81" i="16"/>
  <c r="C82" i="16"/>
  <c r="D82" i="16"/>
  <c r="C83" i="16"/>
  <c r="D83" i="16"/>
  <c r="C84" i="16"/>
  <c r="D84" i="16"/>
  <c r="E84" i="16" s="1"/>
  <c r="C85" i="16"/>
  <c r="D85" i="16"/>
  <c r="E85" i="16" s="1"/>
  <c r="C86" i="16"/>
  <c r="D86" i="16"/>
  <c r="C87" i="16"/>
  <c r="D87" i="16"/>
  <c r="C88" i="16"/>
  <c r="E88" i="16" s="1"/>
  <c r="D88" i="16"/>
  <c r="C89" i="16"/>
  <c r="D89" i="16"/>
  <c r="C90" i="16"/>
  <c r="D90" i="16"/>
  <c r="E90" i="16" s="1"/>
  <c r="C91" i="16"/>
  <c r="D91" i="16"/>
  <c r="E91" i="16" s="1"/>
  <c r="C92" i="16"/>
  <c r="D92" i="16"/>
  <c r="C93" i="16"/>
  <c r="D93" i="16"/>
  <c r="C94" i="16"/>
  <c r="E94" i="16" s="1"/>
  <c r="D94" i="16"/>
  <c r="C95" i="16"/>
  <c r="D95" i="16"/>
  <c r="C96" i="16"/>
  <c r="D96" i="16"/>
  <c r="E96" i="16" s="1"/>
  <c r="C97" i="16"/>
  <c r="D97" i="16"/>
  <c r="E97" i="16" s="1"/>
  <c r="C98" i="16"/>
  <c r="D98" i="16"/>
  <c r="C99" i="16"/>
  <c r="D99" i="16"/>
  <c r="C100" i="16"/>
  <c r="D100" i="16"/>
  <c r="C101" i="16"/>
  <c r="D101" i="16"/>
  <c r="C102" i="16"/>
  <c r="D102" i="16"/>
  <c r="E102" i="16" s="1"/>
  <c r="C103" i="16"/>
  <c r="D103" i="16"/>
  <c r="E103" i="16" s="1"/>
  <c r="C104" i="16"/>
  <c r="D104" i="16"/>
  <c r="C105" i="16"/>
  <c r="D105" i="16"/>
  <c r="C106" i="16"/>
  <c r="D106" i="16"/>
  <c r="C107" i="16"/>
  <c r="D107" i="16"/>
  <c r="C108" i="16"/>
  <c r="D108" i="16"/>
  <c r="E108" i="16" s="1"/>
  <c r="C109" i="16"/>
  <c r="D109" i="16"/>
  <c r="E109" i="16" s="1"/>
  <c r="C110" i="16"/>
  <c r="D110" i="16"/>
  <c r="C111" i="16"/>
  <c r="D111" i="16"/>
  <c r="C112" i="16"/>
  <c r="D112" i="16"/>
  <c r="C113" i="16"/>
  <c r="D113" i="16"/>
  <c r="C114" i="16"/>
  <c r="D114" i="16"/>
  <c r="E114" i="16" s="1"/>
  <c r="C115" i="16"/>
  <c r="D115" i="16"/>
  <c r="E115" i="16" s="1"/>
  <c r="C116" i="16"/>
  <c r="D116" i="16"/>
  <c r="C117" i="16"/>
  <c r="D117" i="16"/>
  <c r="C118" i="16"/>
  <c r="E118" i="16" s="1"/>
  <c r="D118" i="16"/>
  <c r="C119" i="16"/>
  <c r="D119" i="16"/>
  <c r="C120" i="16"/>
  <c r="D120" i="16"/>
  <c r="C121" i="16"/>
  <c r="D121" i="16"/>
  <c r="E121" i="16" s="1"/>
  <c r="C122" i="16"/>
  <c r="D122" i="16"/>
  <c r="C123" i="16"/>
  <c r="D123" i="16"/>
  <c r="C124" i="16"/>
  <c r="D124" i="16"/>
  <c r="C125" i="16"/>
  <c r="D125" i="16"/>
  <c r="C126" i="16"/>
  <c r="D126" i="16"/>
  <c r="C127" i="16"/>
  <c r="D127" i="16"/>
  <c r="E127" i="16" s="1"/>
  <c r="C128" i="16"/>
  <c r="D128" i="16"/>
  <c r="C129" i="16"/>
  <c r="D129" i="16"/>
  <c r="C130" i="16"/>
  <c r="D130" i="16"/>
  <c r="C131" i="16"/>
  <c r="D131" i="16"/>
  <c r="C132" i="16"/>
  <c r="D132" i="16"/>
  <c r="E132" i="16" s="1"/>
  <c r="C133" i="16"/>
  <c r="E133" i="16" s="1"/>
  <c r="D133" i="16"/>
  <c r="C134" i="16"/>
  <c r="D134" i="16"/>
  <c r="C135" i="16"/>
  <c r="D135" i="16"/>
  <c r="C136" i="16"/>
  <c r="D136" i="16"/>
  <c r="C137" i="16"/>
  <c r="D137" i="16"/>
  <c r="C138" i="16"/>
  <c r="D138" i="16"/>
  <c r="E138" i="16" s="1"/>
  <c r="C139" i="16"/>
  <c r="D139" i="16"/>
  <c r="E139" i="16" s="1"/>
  <c r="C140" i="16"/>
  <c r="D140" i="16"/>
  <c r="E30" i="16"/>
  <c r="E31" i="16"/>
  <c r="D5" i="16"/>
  <c r="C5" i="16"/>
  <c r="E18" i="16"/>
  <c r="E10" i="16"/>
  <c r="C6" i="15"/>
  <c r="D6" i="15"/>
  <c r="C7" i="15"/>
  <c r="D7" i="15"/>
  <c r="C8" i="15"/>
  <c r="D8" i="15"/>
  <c r="C9" i="15"/>
  <c r="D9" i="15"/>
  <c r="C10" i="15"/>
  <c r="E10" i="15" s="1"/>
  <c r="D10" i="15"/>
  <c r="C11" i="15"/>
  <c r="D11" i="15"/>
  <c r="C12" i="15"/>
  <c r="D12" i="15"/>
  <c r="C13" i="15"/>
  <c r="D13" i="15"/>
  <c r="C14" i="15"/>
  <c r="D14" i="15"/>
  <c r="C15" i="15"/>
  <c r="D15" i="15"/>
  <c r="C16" i="15"/>
  <c r="D16" i="15"/>
  <c r="C17" i="15"/>
  <c r="D17" i="15"/>
  <c r="C18" i="15"/>
  <c r="D18" i="15"/>
  <c r="C19" i="15"/>
  <c r="D19" i="15"/>
  <c r="C20" i="15"/>
  <c r="D20" i="15"/>
  <c r="C21" i="15"/>
  <c r="D21" i="15"/>
  <c r="C22" i="15"/>
  <c r="D22" i="15"/>
  <c r="C23" i="15"/>
  <c r="D23" i="15"/>
  <c r="C24" i="15"/>
  <c r="D24" i="15"/>
  <c r="C25" i="15"/>
  <c r="D25" i="15"/>
  <c r="C26" i="15"/>
  <c r="D26" i="15"/>
  <c r="C27" i="15"/>
  <c r="D27" i="15"/>
  <c r="C28" i="15"/>
  <c r="D28" i="15"/>
  <c r="C29" i="15"/>
  <c r="D29" i="15"/>
  <c r="C30" i="15"/>
  <c r="D30" i="15"/>
  <c r="C31" i="15"/>
  <c r="D31" i="15"/>
  <c r="C32" i="15"/>
  <c r="D32" i="15"/>
  <c r="C33" i="15"/>
  <c r="D33" i="15"/>
  <c r="C34" i="15"/>
  <c r="D34" i="15"/>
  <c r="C35" i="15"/>
  <c r="D35" i="15"/>
  <c r="C36" i="15"/>
  <c r="D36" i="15"/>
  <c r="C37" i="15"/>
  <c r="D37" i="15"/>
  <c r="C38" i="15"/>
  <c r="D38" i="15"/>
  <c r="C39" i="15"/>
  <c r="D39" i="15"/>
  <c r="C40" i="15"/>
  <c r="D40" i="15"/>
  <c r="C41" i="15"/>
  <c r="D41" i="15"/>
  <c r="C42" i="15"/>
  <c r="D42" i="15"/>
  <c r="C43" i="15"/>
  <c r="D43" i="15"/>
  <c r="C44" i="15"/>
  <c r="D44" i="15"/>
  <c r="C45" i="15"/>
  <c r="D45" i="15"/>
  <c r="C46" i="15"/>
  <c r="D46" i="15"/>
  <c r="E46" i="15" s="1"/>
  <c r="C47" i="15"/>
  <c r="D47" i="15"/>
  <c r="C48" i="15"/>
  <c r="D48" i="15"/>
  <c r="C49" i="15"/>
  <c r="D49" i="15"/>
  <c r="C50" i="15"/>
  <c r="D50" i="15"/>
  <c r="C51" i="15"/>
  <c r="D51" i="15"/>
  <c r="C52" i="15"/>
  <c r="D52" i="15"/>
  <c r="C53" i="15"/>
  <c r="D53" i="15"/>
  <c r="C54" i="15"/>
  <c r="D54" i="15"/>
  <c r="C55" i="15"/>
  <c r="D55" i="15"/>
  <c r="C56" i="15"/>
  <c r="D56" i="15"/>
  <c r="C57" i="15"/>
  <c r="D57" i="15"/>
  <c r="C58" i="15"/>
  <c r="D58" i="15"/>
  <c r="E58" i="15" s="1"/>
  <c r="C59" i="15"/>
  <c r="E59" i="15" s="1"/>
  <c r="D59" i="15"/>
  <c r="C60" i="15"/>
  <c r="D60" i="15"/>
  <c r="C61" i="15"/>
  <c r="D61" i="15"/>
  <c r="C62" i="15"/>
  <c r="D62" i="15"/>
  <c r="C63" i="15"/>
  <c r="D63" i="15"/>
  <c r="C64" i="15"/>
  <c r="D64" i="15"/>
  <c r="C65" i="15"/>
  <c r="D65" i="15"/>
  <c r="C66" i="15"/>
  <c r="D66" i="15"/>
  <c r="C67" i="15"/>
  <c r="D67" i="15"/>
  <c r="C68" i="15"/>
  <c r="D68" i="15"/>
  <c r="E68" i="15" s="1"/>
  <c r="C69" i="15"/>
  <c r="D69" i="15"/>
  <c r="C70" i="15"/>
  <c r="D70" i="15"/>
  <c r="C71" i="15"/>
  <c r="D71" i="15"/>
  <c r="C72" i="15"/>
  <c r="E72" i="15" s="1"/>
  <c r="D72" i="15"/>
  <c r="C73" i="15"/>
  <c r="D73" i="15"/>
  <c r="C74" i="15"/>
  <c r="D74" i="15"/>
  <c r="E74" i="15" s="1"/>
  <c r="C75" i="15"/>
  <c r="D75" i="15"/>
  <c r="C76" i="15"/>
  <c r="D76" i="15"/>
  <c r="E76" i="15" s="1"/>
  <c r="C77" i="15"/>
  <c r="D77" i="15"/>
  <c r="C78" i="15"/>
  <c r="D78" i="15"/>
  <c r="C79" i="15"/>
  <c r="D79" i="15"/>
  <c r="C80" i="15"/>
  <c r="D80" i="15"/>
  <c r="E80" i="15" s="1"/>
  <c r="C81" i="15"/>
  <c r="D81" i="15"/>
  <c r="C82" i="15"/>
  <c r="D82" i="15"/>
  <c r="C83" i="15"/>
  <c r="D83" i="15"/>
  <c r="C84" i="15"/>
  <c r="D84" i="15"/>
  <c r="C85" i="15"/>
  <c r="D85" i="15"/>
  <c r="C86" i="15"/>
  <c r="D86" i="15"/>
  <c r="E86" i="15" s="1"/>
  <c r="C87" i="15"/>
  <c r="D87" i="15"/>
  <c r="C88" i="15"/>
  <c r="D88" i="15"/>
  <c r="C89" i="15"/>
  <c r="D89" i="15"/>
  <c r="C90" i="15"/>
  <c r="D90" i="15"/>
  <c r="C91" i="15"/>
  <c r="D91" i="15"/>
  <c r="C92" i="15"/>
  <c r="D92" i="15"/>
  <c r="E92" i="15" s="1"/>
  <c r="C93" i="15"/>
  <c r="D93" i="15"/>
  <c r="C94" i="15"/>
  <c r="D94" i="15"/>
  <c r="C95" i="15"/>
  <c r="D95" i="15"/>
  <c r="C96" i="15"/>
  <c r="D96" i="15"/>
  <c r="C97" i="15"/>
  <c r="D97" i="15"/>
  <c r="C98" i="15"/>
  <c r="D98" i="15"/>
  <c r="E98" i="15" s="1"/>
  <c r="C99" i="15"/>
  <c r="D99" i="15"/>
  <c r="C100" i="15"/>
  <c r="D100" i="15"/>
  <c r="C101" i="15"/>
  <c r="D101" i="15"/>
  <c r="C102" i="15"/>
  <c r="D102" i="15"/>
  <c r="C103" i="15"/>
  <c r="D103" i="15"/>
  <c r="C104" i="15"/>
  <c r="D104" i="15"/>
  <c r="E104" i="15" s="1"/>
  <c r="C105" i="15"/>
  <c r="D105" i="15"/>
  <c r="C106" i="15"/>
  <c r="D106" i="15"/>
  <c r="E106" i="15" s="1"/>
  <c r="C107" i="15"/>
  <c r="D107" i="15"/>
  <c r="C108" i="15"/>
  <c r="D108" i="15"/>
  <c r="C109" i="15"/>
  <c r="D109" i="15"/>
  <c r="C110" i="15"/>
  <c r="D110" i="15"/>
  <c r="C111" i="15"/>
  <c r="D111" i="15"/>
  <c r="C112" i="15"/>
  <c r="D112" i="15"/>
  <c r="E112" i="15" s="1"/>
  <c r="C113" i="15"/>
  <c r="D113" i="15"/>
  <c r="C114" i="15"/>
  <c r="D114" i="15"/>
  <c r="C115" i="15"/>
  <c r="D115" i="15"/>
  <c r="C116" i="15"/>
  <c r="D116" i="15"/>
  <c r="E116" i="15" s="1"/>
  <c r="C117" i="15"/>
  <c r="D117" i="15"/>
  <c r="C118" i="15"/>
  <c r="D118" i="15"/>
  <c r="C119" i="15"/>
  <c r="D119" i="15"/>
  <c r="C120" i="15"/>
  <c r="D120" i="15"/>
  <c r="C121" i="15"/>
  <c r="D121" i="15"/>
  <c r="C122" i="15"/>
  <c r="D122" i="15"/>
  <c r="E122" i="15" s="1"/>
  <c r="C123" i="15"/>
  <c r="D123" i="15"/>
  <c r="C124" i="15"/>
  <c r="D124" i="15"/>
  <c r="E124" i="15" s="1"/>
  <c r="C125" i="15"/>
  <c r="D125" i="15"/>
  <c r="C126" i="15"/>
  <c r="D126" i="15"/>
  <c r="C127" i="15"/>
  <c r="D127" i="15"/>
  <c r="C128" i="15"/>
  <c r="D128" i="15"/>
  <c r="E128" i="15" s="1"/>
  <c r="C129" i="15"/>
  <c r="D129" i="15"/>
  <c r="C130" i="15"/>
  <c r="D130" i="15"/>
  <c r="C131" i="15"/>
  <c r="D131" i="15"/>
  <c r="C132" i="15"/>
  <c r="D132" i="15"/>
  <c r="C133" i="15"/>
  <c r="D133" i="15"/>
  <c r="C134" i="15"/>
  <c r="D134" i="15"/>
  <c r="E134" i="15" s="1"/>
  <c r="C135" i="15"/>
  <c r="D135" i="15"/>
  <c r="C136" i="15"/>
  <c r="D136" i="15"/>
  <c r="C137" i="15"/>
  <c r="D137" i="15"/>
  <c r="C138" i="15"/>
  <c r="D138" i="15"/>
  <c r="C139" i="15"/>
  <c r="D139" i="15"/>
  <c r="C140" i="15"/>
  <c r="D140" i="15"/>
  <c r="E140" i="15" s="1"/>
  <c r="E110" i="15"/>
  <c r="D5" i="15"/>
  <c r="C5" i="15"/>
  <c r="E16" i="15"/>
  <c r="C6" i="14"/>
  <c r="D6" i="14"/>
  <c r="E6" i="14" s="1"/>
  <c r="C7" i="14"/>
  <c r="D7" i="14"/>
  <c r="C8" i="14"/>
  <c r="D8" i="14"/>
  <c r="C9" i="14"/>
  <c r="D9" i="14"/>
  <c r="C10" i="14"/>
  <c r="D10" i="14"/>
  <c r="C11" i="14"/>
  <c r="D11" i="14"/>
  <c r="C12" i="14"/>
  <c r="D12" i="14"/>
  <c r="E12" i="14" s="1"/>
  <c r="C13" i="14"/>
  <c r="D13" i="14"/>
  <c r="C14" i="14"/>
  <c r="D14" i="14"/>
  <c r="C15" i="14"/>
  <c r="D15" i="14"/>
  <c r="C16" i="14"/>
  <c r="D16" i="14"/>
  <c r="C17" i="14"/>
  <c r="D17" i="14"/>
  <c r="C18" i="14"/>
  <c r="D18" i="14"/>
  <c r="E18" i="14" s="1"/>
  <c r="C19" i="14"/>
  <c r="D19" i="14"/>
  <c r="C20" i="14"/>
  <c r="D20" i="14"/>
  <c r="C21" i="14"/>
  <c r="D21" i="14"/>
  <c r="C22" i="14"/>
  <c r="E22" i="14" s="1"/>
  <c r="D22" i="14"/>
  <c r="C23" i="14"/>
  <c r="D23" i="14"/>
  <c r="C24" i="14"/>
  <c r="D24" i="14"/>
  <c r="E24" i="14" s="1"/>
  <c r="C25" i="14"/>
  <c r="D25" i="14"/>
  <c r="C26" i="14"/>
  <c r="D26" i="14"/>
  <c r="C27" i="14"/>
  <c r="D27" i="14"/>
  <c r="C28" i="14"/>
  <c r="D28" i="14"/>
  <c r="C29" i="14"/>
  <c r="D29" i="14"/>
  <c r="C30" i="14"/>
  <c r="D30" i="14"/>
  <c r="E30" i="14" s="1"/>
  <c r="C31" i="14"/>
  <c r="D31" i="14"/>
  <c r="C32" i="14"/>
  <c r="D32" i="14"/>
  <c r="C33" i="14"/>
  <c r="D33" i="14"/>
  <c r="C34" i="14"/>
  <c r="D34" i="14"/>
  <c r="C35" i="14"/>
  <c r="D35" i="14"/>
  <c r="C36" i="14"/>
  <c r="D36" i="14"/>
  <c r="E36" i="14" s="1"/>
  <c r="C37" i="14"/>
  <c r="D37" i="14"/>
  <c r="C38" i="14"/>
  <c r="D38" i="14"/>
  <c r="C39" i="14"/>
  <c r="D39" i="14"/>
  <c r="C40" i="14"/>
  <c r="E40" i="14" s="1"/>
  <c r="D40" i="14"/>
  <c r="C41" i="14"/>
  <c r="D41" i="14"/>
  <c r="C42" i="14"/>
  <c r="D42" i="14"/>
  <c r="E42" i="14" s="1"/>
  <c r="C43" i="14"/>
  <c r="D43" i="14"/>
  <c r="C44" i="14"/>
  <c r="D44" i="14"/>
  <c r="C45" i="14"/>
  <c r="D45" i="14"/>
  <c r="C46" i="14"/>
  <c r="E46" i="14" s="1"/>
  <c r="D46" i="14"/>
  <c r="C47" i="14"/>
  <c r="D47" i="14"/>
  <c r="C48" i="14"/>
  <c r="D48" i="14"/>
  <c r="E48" i="14" s="1"/>
  <c r="C49" i="14"/>
  <c r="D49" i="14"/>
  <c r="C50" i="14"/>
  <c r="D50" i="14"/>
  <c r="C51" i="14"/>
  <c r="D51" i="14"/>
  <c r="C52" i="14"/>
  <c r="E52" i="14" s="1"/>
  <c r="D52" i="14"/>
  <c r="C53" i="14"/>
  <c r="D53" i="14"/>
  <c r="C54" i="14"/>
  <c r="D54" i="14"/>
  <c r="E54" i="14" s="1"/>
  <c r="C55" i="14"/>
  <c r="D55" i="14"/>
  <c r="C56" i="14"/>
  <c r="D56" i="14"/>
  <c r="C57" i="14"/>
  <c r="D57" i="14"/>
  <c r="C58" i="14"/>
  <c r="D58" i="14"/>
  <c r="C59" i="14"/>
  <c r="D59" i="14"/>
  <c r="C60" i="14"/>
  <c r="D60" i="14"/>
  <c r="E60" i="14" s="1"/>
  <c r="C61" i="14"/>
  <c r="D61" i="14"/>
  <c r="C62" i="14"/>
  <c r="D62" i="14"/>
  <c r="C63" i="14"/>
  <c r="D63" i="14"/>
  <c r="E63" i="14" s="1"/>
  <c r="C64" i="14"/>
  <c r="D64" i="14"/>
  <c r="C65" i="14"/>
  <c r="D65" i="14"/>
  <c r="C66" i="14"/>
  <c r="D66" i="14"/>
  <c r="E66" i="14" s="1"/>
  <c r="C67" i="14"/>
  <c r="D67" i="14"/>
  <c r="C68" i="14"/>
  <c r="D68" i="14"/>
  <c r="C69" i="14"/>
  <c r="D69" i="14"/>
  <c r="C70" i="14"/>
  <c r="D70" i="14"/>
  <c r="C71" i="14"/>
  <c r="D71" i="14"/>
  <c r="C72" i="14"/>
  <c r="D72" i="14"/>
  <c r="E72" i="14" s="1"/>
  <c r="C73" i="14"/>
  <c r="D73" i="14"/>
  <c r="C74" i="14"/>
  <c r="D74" i="14"/>
  <c r="C75" i="14"/>
  <c r="D75" i="14"/>
  <c r="C76" i="14"/>
  <c r="E76" i="14" s="1"/>
  <c r="D76" i="14"/>
  <c r="C77" i="14"/>
  <c r="D77" i="14"/>
  <c r="C78" i="14"/>
  <c r="D78" i="14"/>
  <c r="E78" i="14" s="1"/>
  <c r="C79" i="14"/>
  <c r="D79" i="14"/>
  <c r="C80" i="14"/>
  <c r="D80" i="14"/>
  <c r="C81" i="14"/>
  <c r="D81" i="14"/>
  <c r="C82" i="14"/>
  <c r="E82" i="14" s="1"/>
  <c r="D82" i="14"/>
  <c r="C83" i="14"/>
  <c r="D83" i="14"/>
  <c r="E83" i="14" s="1"/>
  <c r="C84" i="14"/>
  <c r="D84" i="14"/>
  <c r="E84" i="14" s="1"/>
  <c r="C85" i="14"/>
  <c r="D85" i="14"/>
  <c r="C86" i="14"/>
  <c r="D86" i="14"/>
  <c r="C87" i="14"/>
  <c r="D87" i="14"/>
  <c r="C88" i="14"/>
  <c r="E88" i="14" s="1"/>
  <c r="D88" i="14"/>
  <c r="C89" i="14"/>
  <c r="D89" i="14"/>
  <c r="C90" i="14"/>
  <c r="D90" i="14"/>
  <c r="E90" i="14" s="1"/>
  <c r="C91" i="14"/>
  <c r="D91" i="14"/>
  <c r="C92" i="14"/>
  <c r="D92" i="14"/>
  <c r="C93" i="14"/>
  <c r="D93" i="14"/>
  <c r="C94" i="14"/>
  <c r="D94" i="14"/>
  <c r="C95" i="14"/>
  <c r="D95" i="14"/>
  <c r="C96" i="14"/>
  <c r="D96" i="14"/>
  <c r="E96" i="14" s="1"/>
  <c r="C97" i="14"/>
  <c r="D97" i="14"/>
  <c r="C98" i="14"/>
  <c r="D98" i="14"/>
  <c r="C99" i="14"/>
  <c r="D99" i="14"/>
  <c r="C100" i="14"/>
  <c r="D100" i="14"/>
  <c r="C101" i="14"/>
  <c r="D101" i="14"/>
  <c r="C102" i="14"/>
  <c r="D102" i="14"/>
  <c r="E102" i="14" s="1"/>
  <c r="C103" i="14"/>
  <c r="D103" i="14"/>
  <c r="C104" i="14"/>
  <c r="D104" i="14"/>
  <c r="C105" i="14"/>
  <c r="D105" i="14"/>
  <c r="C106" i="14"/>
  <c r="D106" i="14"/>
  <c r="C107" i="14"/>
  <c r="D107" i="14"/>
  <c r="C108" i="14"/>
  <c r="D108" i="14"/>
  <c r="E108" i="14" s="1"/>
  <c r="C109" i="14"/>
  <c r="D109" i="14"/>
  <c r="C110" i="14"/>
  <c r="D110" i="14"/>
  <c r="C111" i="14"/>
  <c r="D111" i="14"/>
  <c r="C112" i="14"/>
  <c r="D112" i="14"/>
  <c r="C113" i="14"/>
  <c r="D113" i="14"/>
  <c r="C114" i="14"/>
  <c r="D114" i="14"/>
  <c r="E114" i="14" s="1"/>
  <c r="C115" i="14"/>
  <c r="D115" i="14"/>
  <c r="C116" i="14"/>
  <c r="D116" i="14"/>
  <c r="C117" i="14"/>
  <c r="D117" i="14"/>
  <c r="C118" i="14"/>
  <c r="E118" i="14" s="1"/>
  <c r="D118" i="14"/>
  <c r="C119" i="14"/>
  <c r="D119" i="14"/>
  <c r="C120" i="14"/>
  <c r="D120" i="14"/>
  <c r="E120" i="14" s="1"/>
  <c r="C121" i="14"/>
  <c r="D121" i="14"/>
  <c r="C122" i="14"/>
  <c r="D122" i="14"/>
  <c r="C123" i="14"/>
  <c r="D123" i="14"/>
  <c r="C124" i="14"/>
  <c r="D124" i="14"/>
  <c r="C125" i="14"/>
  <c r="D125" i="14"/>
  <c r="C126" i="14"/>
  <c r="D126" i="14"/>
  <c r="E126" i="14" s="1"/>
  <c r="C127" i="14"/>
  <c r="D127" i="14"/>
  <c r="C128" i="14"/>
  <c r="D128" i="14"/>
  <c r="C129" i="14"/>
  <c r="D129" i="14"/>
  <c r="C130" i="14"/>
  <c r="E130" i="14" s="1"/>
  <c r="D130" i="14"/>
  <c r="C131" i="14"/>
  <c r="D131" i="14"/>
  <c r="C132" i="14"/>
  <c r="D132" i="14"/>
  <c r="E132" i="14" s="1"/>
  <c r="C133" i="14"/>
  <c r="D133" i="14"/>
  <c r="C134" i="14"/>
  <c r="D134" i="14"/>
  <c r="C135" i="14"/>
  <c r="D135" i="14"/>
  <c r="C136" i="14"/>
  <c r="D136" i="14"/>
  <c r="C137" i="14"/>
  <c r="D137" i="14"/>
  <c r="E137" i="14" s="1"/>
  <c r="C138" i="14"/>
  <c r="D138" i="14"/>
  <c r="E138" i="14" s="1"/>
  <c r="C139" i="14"/>
  <c r="D139" i="14"/>
  <c r="E139" i="14" s="1"/>
  <c r="C140" i="14"/>
  <c r="D140" i="14"/>
  <c r="E13" i="14"/>
  <c r="E25" i="14"/>
  <c r="E80" i="14"/>
  <c r="D5" i="14"/>
  <c r="C5" i="14"/>
  <c r="E112" i="14"/>
  <c r="E94" i="14"/>
  <c r="E58" i="14"/>
  <c r="C6" i="13"/>
  <c r="E6" i="13" s="1"/>
  <c r="D6" i="13"/>
  <c r="C7" i="13"/>
  <c r="D7" i="13"/>
  <c r="E7" i="13" s="1"/>
  <c r="C8" i="13"/>
  <c r="D8" i="13"/>
  <c r="C9" i="13"/>
  <c r="D9" i="13"/>
  <c r="C10" i="13"/>
  <c r="D10" i="13"/>
  <c r="C11" i="13"/>
  <c r="D11" i="13"/>
  <c r="C12" i="13"/>
  <c r="E12" i="13" s="1"/>
  <c r="D12" i="13"/>
  <c r="C13" i="13"/>
  <c r="E13" i="13" s="1"/>
  <c r="D13" i="13"/>
  <c r="C14" i="13"/>
  <c r="D14" i="13"/>
  <c r="C15" i="13"/>
  <c r="D15" i="13"/>
  <c r="E15" i="13" s="1"/>
  <c r="C16" i="13"/>
  <c r="D16" i="13"/>
  <c r="C17" i="13"/>
  <c r="D17" i="13"/>
  <c r="C18" i="13"/>
  <c r="D18" i="13"/>
  <c r="C19" i="13"/>
  <c r="D19" i="13"/>
  <c r="E19" i="13" s="1"/>
  <c r="C20" i="13"/>
  <c r="D20" i="13"/>
  <c r="C21" i="13"/>
  <c r="D21" i="13"/>
  <c r="C22" i="13"/>
  <c r="D22" i="13"/>
  <c r="C23" i="13"/>
  <c r="D23" i="13"/>
  <c r="C24" i="13"/>
  <c r="E24" i="13" s="1"/>
  <c r="D24" i="13"/>
  <c r="C25" i="13"/>
  <c r="D25" i="13"/>
  <c r="E25" i="13" s="1"/>
  <c r="C26" i="13"/>
  <c r="D26" i="13"/>
  <c r="C27" i="13"/>
  <c r="D27" i="13"/>
  <c r="C28" i="13"/>
  <c r="D28" i="13"/>
  <c r="E28" i="13" s="1"/>
  <c r="C29" i="13"/>
  <c r="D29" i="13"/>
  <c r="C30" i="13"/>
  <c r="E30" i="13" s="1"/>
  <c r="D30" i="13"/>
  <c r="C31" i="13"/>
  <c r="D31" i="13"/>
  <c r="E31" i="13" s="1"/>
  <c r="C32" i="13"/>
  <c r="D32" i="13"/>
  <c r="C33" i="13"/>
  <c r="D33" i="13"/>
  <c r="C34" i="13"/>
  <c r="D34" i="13"/>
  <c r="C35" i="13"/>
  <c r="D35" i="13"/>
  <c r="C36" i="13"/>
  <c r="E36" i="13" s="1"/>
  <c r="D36" i="13"/>
  <c r="C37" i="13"/>
  <c r="D37" i="13"/>
  <c r="E37" i="13" s="1"/>
  <c r="C38" i="13"/>
  <c r="D38" i="13"/>
  <c r="C39" i="13"/>
  <c r="D39" i="13"/>
  <c r="C40" i="13"/>
  <c r="D40" i="13"/>
  <c r="C41" i="13"/>
  <c r="D41" i="13"/>
  <c r="C42" i="13"/>
  <c r="D42" i="13"/>
  <c r="C43" i="13"/>
  <c r="D43" i="13"/>
  <c r="E43" i="13" s="1"/>
  <c r="C44" i="13"/>
  <c r="D44" i="13"/>
  <c r="C45" i="13"/>
  <c r="D45" i="13"/>
  <c r="C46" i="13"/>
  <c r="D46" i="13"/>
  <c r="C47" i="13"/>
  <c r="D47" i="13"/>
  <c r="C48" i="13"/>
  <c r="E48" i="13" s="1"/>
  <c r="D48" i="13"/>
  <c r="C49" i="13"/>
  <c r="D49" i="13"/>
  <c r="E49" i="13" s="1"/>
  <c r="C50" i="13"/>
  <c r="D50" i="13"/>
  <c r="C51" i="13"/>
  <c r="D51" i="13"/>
  <c r="E51" i="13" s="1"/>
  <c r="C52" i="13"/>
  <c r="D52" i="13"/>
  <c r="C53" i="13"/>
  <c r="D53" i="13"/>
  <c r="C54" i="13"/>
  <c r="E54" i="13" s="1"/>
  <c r="D54" i="13"/>
  <c r="C55" i="13"/>
  <c r="D55" i="13"/>
  <c r="E55" i="13" s="1"/>
  <c r="C56" i="13"/>
  <c r="D56" i="13"/>
  <c r="C57" i="13"/>
  <c r="D57" i="13"/>
  <c r="C58" i="13"/>
  <c r="D58" i="13"/>
  <c r="C59" i="13"/>
  <c r="D59" i="13"/>
  <c r="C60" i="13"/>
  <c r="E60" i="13" s="1"/>
  <c r="D60" i="13"/>
  <c r="C61" i="13"/>
  <c r="D61" i="13"/>
  <c r="E61" i="13" s="1"/>
  <c r="C62" i="13"/>
  <c r="D62" i="13"/>
  <c r="C63" i="13"/>
  <c r="D63" i="13"/>
  <c r="C64" i="13"/>
  <c r="D64" i="13"/>
  <c r="C65" i="13"/>
  <c r="D65" i="13"/>
  <c r="C66" i="13"/>
  <c r="D66" i="13"/>
  <c r="C67" i="13"/>
  <c r="E67" i="13" s="1"/>
  <c r="D67" i="13"/>
  <c r="C68" i="13"/>
  <c r="D68" i="13"/>
  <c r="C69" i="13"/>
  <c r="D69" i="13"/>
  <c r="E69" i="13" s="1"/>
  <c r="C70" i="13"/>
  <c r="D70" i="13"/>
  <c r="C71" i="13"/>
  <c r="D71" i="13"/>
  <c r="C72" i="13"/>
  <c r="E72" i="13" s="1"/>
  <c r="D72" i="13"/>
  <c r="C73" i="13"/>
  <c r="D73" i="13"/>
  <c r="E73" i="13" s="1"/>
  <c r="C74" i="13"/>
  <c r="D74" i="13"/>
  <c r="C75" i="13"/>
  <c r="D75" i="13"/>
  <c r="C76" i="13"/>
  <c r="D76" i="13"/>
  <c r="C77" i="13"/>
  <c r="D77" i="13"/>
  <c r="C78" i="13"/>
  <c r="E78" i="13" s="1"/>
  <c r="D78" i="13"/>
  <c r="C79" i="13"/>
  <c r="E79" i="13" s="1"/>
  <c r="D79" i="13"/>
  <c r="C80" i="13"/>
  <c r="D80" i="13"/>
  <c r="C81" i="13"/>
  <c r="D81" i="13"/>
  <c r="E81" i="13" s="1"/>
  <c r="C82" i="13"/>
  <c r="D82" i="13"/>
  <c r="C83" i="13"/>
  <c r="D83" i="13"/>
  <c r="C84" i="13"/>
  <c r="D84" i="13"/>
  <c r="C85" i="13"/>
  <c r="D85" i="13"/>
  <c r="E85" i="13" s="1"/>
  <c r="C86" i="13"/>
  <c r="D86" i="13"/>
  <c r="C87" i="13"/>
  <c r="D87" i="13"/>
  <c r="C88" i="13"/>
  <c r="D88" i="13"/>
  <c r="C89" i="13"/>
  <c r="D89" i="13"/>
  <c r="C90" i="13"/>
  <c r="D90" i="13"/>
  <c r="C91" i="13"/>
  <c r="E91" i="13" s="1"/>
  <c r="D91" i="13"/>
  <c r="C92" i="13"/>
  <c r="D92" i="13"/>
  <c r="C93" i="13"/>
  <c r="D93" i="13"/>
  <c r="E93" i="13" s="1"/>
  <c r="C94" i="13"/>
  <c r="D94" i="13"/>
  <c r="C95" i="13"/>
  <c r="D95" i="13"/>
  <c r="C96" i="13"/>
  <c r="E96" i="13" s="1"/>
  <c r="D96" i="13"/>
  <c r="C97" i="13"/>
  <c r="D97" i="13"/>
  <c r="E97" i="13" s="1"/>
  <c r="C98" i="13"/>
  <c r="D98" i="13"/>
  <c r="C99" i="13"/>
  <c r="D99" i="13"/>
  <c r="C100" i="13"/>
  <c r="D100" i="13"/>
  <c r="C101" i="13"/>
  <c r="D101" i="13"/>
  <c r="C102" i="13"/>
  <c r="E102" i="13" s="1"/>
  <c r="D102" i="13"/>
  <c r="C103" i="13"/>
  <c r="E103" i="13" s="1"/>
  <c r="D103" i="13"/>
  <c r="C104" i="13"/>
  <c r="D104" i="13"/>
  <c r="C105" i="13"/>
  <c r="D105" i="13"/>
  <c r="C106" i="13"/>
  <c r="D106" i="13"/>
  <c r="C107" i="13"/>
  <c r="D107" i="13"/>
  <c r="C108" i="13"/>
  <c r="E108" i="13" s="1"/>
  <c r="D108" i="13"/>
  <c r="C109" i="13"/>
  <c r="D109" i="13"/>
  <c r="E109" i="13" s="1"/>
  <c r="C110" i="13"/>
  <c r="D110" i="13"/>
  <c r="C111" i="13"/>
  <c r="D111" i="13"/>
  <c r="C112" i="13"/>
  <c r="D112" i="13"/>
  <c r="C113" i="13"/>
  <c r="D113" i="13"/>
  <c r="C114" i="13"/>
  <c r="E114" i="13" s="1"/>
  <c r="D114" i="13"/>
  <c r="C115" i="13"/>
  <c r="D115" i="13"/>
  <c r="E115" i="13" s="1"/>
  <c r="C116" i="13"/>
  <c r="D116" i="13"/>
  <c r="C117" i="13"/>
  <c r="D117" i="13"/>
  <c r="C118" i="13"/>
  <c r="D118" i="13"/>
  <c r="C119" i="13"/>
  <c r="D119" i="13"/>
  <c r="C120" i="13"/>
  <c r="D120" i="13"/>
  <c r="C121" i="13"/>
  <c r="D121" i="13"/>
  <c r="E121" i="13" s="1"/>
  <c r="C122" i="13"/>
  <c r="D122" i="13"/>
  <c r="C123" i="13"/>
  <c r="D123" i="13"/>
  <c r="E123" i="13" s="1"/>
  <c r="C124" i="13"/>
  <c r="D124" i="13"/>
  <c r="C125" i="13"/>
  <c r="D125" i="13"/>
  <c r="C126" i="13"/>
  <c r="E126" i="13" s="1"/>
  <c r="D126" i="13"/>
  <c r="C127" i="13"/>
  <c r="D127" i="13"/>
  <c r="E127" i="13" s="1"/>
  <c r="C128" i="13"/>
  <c r="D128" i="13"/>
  <c r="C129" i="13"/>
  <c r="D129" i="13"/>
  <c r="C130" i="13"/>
  <c r="D130" i="13"/>
  <c r="C131" i="13"/>
  <c r="D131" i="13"/>
  <c r="C132" i="13"/>
  <c r="D132" i="13"/>
  <c r="E132" i="13" s="1"/>
  <c r="C133" i="13"/>
  <c r="D133" i="13"/>
  <c r="E133" i="13" s="1"/>
  <c r="C134" i="13"/>
  <c r="D134" i="13"/>
  <c r="C135" i="13"/>
  <c r="D135" i="13"/>
  <c r="E135" i="13" s="1"/>
  <c r="C136" i="13"/>
  <c r="D136" i="13"/>
  <c r="C137" i="13"/>
  <c r="D137" i="13"/>
  <c r="C138" i="13"/>
  <c r="D138" i="13"/>
  <c r="E138" i="13" s="1"/>
  <c r="C139" i="13"/>
  <c r="D139" i="13"/>
  <c r="E139" i="13" s="1"/>
  <c r="C140" i="13"/>
  <c r="D140" i="13"/>
  <c r="E52" i="13"/>
  <c r="E84" i="13"/>
  <c r="E27" i="13"/>
  <c r="E39" i="13"/>
  <c r="D5" i="13"/>
  <c r="C5" i="13"/>
  <c r="E46" i="13"/>
  <c r="C6" i="12"/>
  <c r="D6" i="12"/>
  <c r="C7" i="12"/>
  <c r="D7" i="12"/>
  <c r="C8" i="12"/>
  <c r="D8" i="12"/>
  <c r="C9" i="12"/>
  <c r="D9" i="12"/>
  <c r="C10" i="12"/>
  <c r="D10" i="12"/>
  <c r="C11" i="12"/>
  <c r="D11" i="12"/>
  <c r="E11" i="12" s="1"/>
  <c r="C12" i="12"/>
  <c r="D12" i="12"/>
  <c r="C13" i="12"/>
  <c r="D13" i="12"/>
  <c r="C14" i="12"/>
  <c r="D14" i="12"/>
  <c r="C15" i="12"/>
  <c r="D15" i="12"/>
  <c r="E15" i="12" s="1"/>
  <c r="C16" i="12"/>
  <c r="D16" i="12"/>
  <c r="C17" i="12"/>
  <c r="D17" i="12"/>
  <c r="E17" i="12" s="1"/>
  <c r="C18" i="12"/>
  <c r="D18" i="12"/>
  <c r="C19" i="12"/>
  <c r="D19" i="12"/>
  <c r="C20" i="12"/>
  <c r="D20" i="12"/>
  <c r="C21" i="12"/>
  <c r="D21" i="12"/>
  <c r="E21" i="12" s="1"/>
  <c r="C22" i="12"/>
  <c r="D22" i="12"/>
  <c r="C23" i="12"/>
  <c r="D23" i="12"/>
  <c r="E23" i="12" s="1"/>
  <c r="C24" i="12"/>
  <c r="D24" i="12"/>
  <c r="C25" i="12"/>
  <c r="D25" i="12"/>
  <c r="C26" i="12"/>
  <c r="D26" i="12"/>
  <c r="C27" i="12"/>
  <c r="D27" i="12"/>
  <c r="E27" i="12" s="1"/>
  <c r="C28" i="12"/>
  <c r="D28" i="12"/>
  <c r="C29" i="12"/>
  <c r="D29" i="12"/>
  <c r="E29" i="12" s="1"/>
  <c r="C30" i="12"/>
  <c r="D30" i="12"/>
  <c r="C31" i="12"/>
  <c r="D31" i="12"/>
  <c r="C32" i="12"/>
  <c r="E32" i="12" s="1"/>
  <c r="D32" i="12"/>
  <c r="C33" i="12"/>
  <c r="D33" i="12"/>
  <c r="E33" i="12" s="1"/>
  <c r="C34" i="12"/>
  <c r="D34" i="12"/>
  <c r="C35" i="12"/>
  <c r="D35" i="12"/>
  <c r="E35" i="12" s="1"/>
  <c r="C36" i="12"/>
  <c r="D36" i="12"/>
  <c r="C37" i="12"/>
  <c r="D37" i="12"/>
  <c r="C38" i="12"/>
  <c r="D38" i="12"/>
  <c r="C39" i="12"/>
  <c r="D39" i="12"/>
  <c r="C40" i="12"/>
  <c r="D40" i="12"/>
  <c r="E40" i="12" s="1"/>
  <c r="C41" i="12"/>
  <c r="D41" i="12"/>
  <c r="C42" i="12"/>
  <c r="D42" i="12"/>
  <c r="E42" i="12" s="1"/>
  <c r="C43" i="12"/>
  <c r="D43" i="12"/>
  <c r="C44" i="12"/>
  <c r="D44" i="12"/>
  <c r="E44" i="12" s="1"/>
  <c r="C45" i="12"/>
  <c r="D45" i="12"/>
  <c r="E45" i="12" s="1"/>
  <c r="C46" i="12"/>
  <c r="D46" i="12"/>
  <c r="C47" i="12"/>
  <c r="D47" i="12"/>
  <c r="C48" i="12"/>
  <c r="D48" i="12"/>
  <c r="C49" i="12"/>
  <c r="D49" i="12"/>
  <c r="C50" i="12"/>
  <c r="D50" i="12"/>
  <c r="C51" i="12"/>
  <c r="D51" i="12"/>
  <c r="E51" i="12" s="1"/>
  <c r="C52" i="12"/>
  <c r="D52" i="12"/>
  <c r="C53" i="12"/>
  <c r="D53" i="12"/>
  <c r="C54" i="12"/>
  <c r="D54" i="12"/>
  <c r="C55" i="12"/>
  <c r="D55" i="12"/>
  <c r="C56" i="12"/>
  <c r="D56" i="12"/>
  <c r="C57" i="12"/>
  <c r="D57" i="12"/>
  <c r="E57" i="12" s="1"/>
  <c r="C58" i="12"/>
  <c r="D58" i="12"/>
  <c r="C59" i="12"/>
  <c r="D59" i="12"/>
  <c r="E59" i="12" s="1"/>
  <c r="C60" i="12"/>
  <c r="D60" i="12"/>
  <c r="C61" i="12"/>
  <c r="D61" i="12"/>
  <c r="C62" i="12"/>
  <c r="D62" i="12"/>
  <c r="C63" i="12"/>
  <c r="D63" i="12"/>
  <c r="E63" i="12" s="1"/>
  <c r="C64" i="12"/>
  <c r="D64" i="12"/>
  <c r="C65" i="12"/>
  <c r="D65" i="12"/>
  <c r="E65" i="12" s="1"/>
  <c r="C66" i="12"/>
  <c r="E66" i="12" s="1"/>
  <c r="D66" i="12"/>
  <c r="C67" i="12"/>
  <c r="D67" i="12"/>
  <c r="C68" i="12"/>
  <c r="E68" i="12" s="1"/>
  <c r="D68" i="12"/>
  <c r="C69" i="12"/>
  <c r="D69" i="12"/>
  <c r="C70" i="12"/>
  <c r="D70" i="12"/>
  <c r="C71" i="12"/>
  <c r="D71" i="12"/>
  <c r="E71" i="12" s="1"/>
  <c r="C72" i="12"/>
  <c r="D72" i="12"/>
  <c r="C73" i="12"/>
  <c r="D73" i="12"/>
  <c r="C74" i="12"/>
  <c r="E74" i="12" s="1"/>
  <c r="D74" i="12"/>
  <c r="C75" i="12"/>
  <c r="D75" i="12"/>
  <c r="E75" i="12" s="1"/>
  <c r="C76" i="12"/>
  <c r="E76" i="12" s="1"/>
  <c r="D76" i="12"/>
  <c r="C77" i="12"/>
  <c r="D77" i="12"/>
  <c r="E77" i="12" s="1"/>
  <c r="C78" i="12"/>
  <c r="D78" i="12"/>
  <c r="C79" i="12"/>
  <c r="D79" i="12"/>
  <c r="C80" i="12"/>
  <c r="D80" i="12"/>
  <c r="C81" i="12"/>
  <c r="D81" i="12"/>
  <c r="E81" i="12" s="1"/>
  <c r="C82" i="12"/>
  <c r="D82" i="12"/>
  <c r="C83" i="12"/>
  <c r="D83" i="12"/>
  <c r="E83" i="12" s="1"/>
  <c r="C84" i="12"/>
  <c r="E84" i="12" s="1"/>
  <c r="D84" i="12"/>
  <c r="C85" i="12"/>
  <c r="D85" i="12"/>
  <c r="C86" i="12"/>
  <c r="D86" i="12"/>
  <c r="C87" i="12"/>
  <c r="D87" i="12"/>
  <c r="E87" i="12" s="1"/>
  <c r="C88" i="12"/>
  <c r="D88" i="12"/>
  <c r="C89" i="12"/>
  <c r="D89" i="12"/>
  <c r="E89" i="12" s="1"/>
  <c r="C90" i="12"/>
  <c r="E90" i="12" s="1"/>
  <c r="D90" i="12"/>
  <c r="C91" i="12"/>
  <c r="D91" i="12"/>
  <c r="C92" i="12"/>
  <c r="D92" i="12"/>
  <c r="C93" i="12"/>
  <c r="D93" i="12"/>
  <c r="E93" i="12" s="1"/>
  <c r="C94" i="12"/>
  <c r="D94" i="12"/>
  <c r="C95" i="12"/>
  <c r="D95" i="12"/>
  <c r="E95" i="12" s="1"/>
  <c r="C96" i="12"/>
  <c r="E96" i="12" s="1"/>
  <c r="D96" i="12"/>
  <c r="C97" i="12"/>
  <c r="D97" i="12"/>
  <c r="C98" i="12"/>
  <c r="D98" i="12"/>
  <c r="E98" i="12" s="1"/>
  <c r="C99" i="12"/>
  <c r="D99" i="12"/>
  <c r="E99" i="12" s="1"/>
  <c r="C100" i="12"/>
  <c r="D100" i="12"/>
  <c r="C101" i="12"/>
  <c r="D101" i="12"/>
  <c r="C102" i="12"/>
  <c r="D102" i="12"/>
  <c r="C103" i="12"/>
  <c r="D103" i="12"/>
  <c r="C104" i="12"/>
  <c r="D104" i="12"/>
  <c r="E104" i="12" s="1"/>
  <c r="C105" i="12"/>
  <c r="D105" i="12"/>
  <c r="E105" i="12" s="1"/>
  <c r="C106" i="12"/>
  <c r="D106" i="12"/>
  <c r="C107" i="12"/>
  <c r="D107" i="12"/>
  <c r="C108" i="12"/>
  <c r="D108" i="12"/>
  <c r="C109" i="12"/>
  <c r="D109" i="12"/>
  <c r="C110" i="12"/>
  <c r="D110" i="12"/>
  <c r="C111" i="12"/>
  <c r="D111" i="12"/>
  <c r="C112" i="12"/>
  <c r="D112" i="12"/>
  <c r="C113" i="12"/>
  <c r="D113" i="12"/>
  <c r="E113" i="12" s="1"/>
  <c r="C114" i="12"/>
  <c r="D114" i="12"/>
  <c r="C115" i="12"/>
  <c r="D115" i="12"/>
  <c r="C116" i="12"/>
  <c r="D116" i="12"/>
  <c r="C117" i="12"/>
  <c r="D117" i="12"/>
  <c r="E117" i="12" s="1"/>
  <c r="C118" i="12"/>
  <c r="D118" i="12"/>
  <c r="C119" i="12"/>
  <c r="D119" i="12"/>
  <c r="E119" i="12" s="1"/>
  <c r="C120" i="12"/>
  <c r="D120" i="12"/>
  <c r="E120" i="12" s="1"/>
  <c r="C121" i="12"/>
  <c r="D121" i="12"/>
  <c r="C122" i="12"/>
  <c r="D122" i="12"/>
  <c r="C123" i="12"/>
  <c r="D123" i="12"/>
  <c r="E123" i="12" s="1"/>
  <c r="C124" i="12"/>
  <c r="D124" i="12"/>
  <c r="E124" i="12" s="1"/>
  <c r="C125" i="12"/>
  <c r="D125" i="12"/>
  <c r="C126" i="12"/>
  <c r="D126" i="12"/>
  <c r="C127" i="12"/>
  <c r="D127" i="12"/>
  <c r="C128" i="12"/>
  <c r="D128" i="12"/>
  <c r="E128" i="12" s="1"/>
  <c r="C129" i="12"/>
  <c r="D129" i="12"/>
  <c r="C130" i="12"/>
  <c r="D130" i="12"/>
  <c r="C131" i="12"/>
  <c r="D131" i="12"/>
  <c r="C132" i="12"/>
  <c r="D132" i="12"/>
  <c r="C133" i="12"/>
  <c r="D133" i="12"/>
  <c r="C134" i="12"/>
  <c r="D134" i="12"/>
  <c r="C135" i="12"/>
  <c r="D135" i="12"/>
  <c r="E135" i="12" s="1"/>
  <c r="C136" i="12"/>
  <c r="D136" i="12"/>
  <c r="C137" i="12"/>
  <c r="D137" i="12"/>
  <c r="E137" i="12" s="1"/>
  <c r="C138" i="12"/>
  <c r="D138" i="12"/>
  <c r="C139" i="12"/>
  <c r="D139" i="12"/>
  <c r="C140" i="12"/>
  <c r="D140" i="12"/>
  <c r="E9" i="12"/>
  <c r="E39" i="12"/>
  <c r="E47" i="12"/>
  <c r="E69" i="12"/>
  <c r="E125" i="12"/>
  <c r="E26" i="12"/>
  <c r="E41" i="12"/>
  <c r="E53" i="12"/>
  <c r="D5" i="12"/>
  <c r="C5" i="12"/>
  <c r="E107" i="12"/>
  <c r="E101" i="12"/>
  <c r="E72" i="12"/>
  <c r="E18" i="11"/>
  <c r="E30" i="11"/>
  <c r="E35" i="11"/>
  <c r="E36" i="11"/>
  <c r="E42" i="11"/>
  <c r="E48" i="11"/>
  <c r="E84" i="11"/>
  <c r="E89" i="11"/>
  <c r="E90" i="11"/>
  <c r="E108" i="11"/>
  <c r="E114" i="11"/>
  <c r="E120" i="11"/>
  <c r="C7" i="11"/>
  <c r="D7" i="11"/>
  <c r="E7" i="11" s="1"/>
  <c r="C8" i="11"/>
  <c r="D8" i="11"/>
  <c r="E8" i="11" s="1"/>
  <c r="C9" i="11"/>
  <c r="D9" i="11"/>
  <c r="E9" i="11" s="1"/>
  <c r="C10" i="11"/>
  <c r="D10" i="11"/>
  <c r="C11" i="11"/>
  <c r="E11" i="11" s="1"/>
  <c r="D11" i="11"/>
  <c r="C12" i="11"/>
  <c r="D12" i="11"/>
  <c r="E12" i="11" s="1"/>
  <c r="C13" i="11"/>
  <c r="D13" i="11"/>
  <c r="E13" i="11" s="1"/>
  <c r="C14" i="11"/>
  <c r="D14" i="11"/>
  <c r="E14" i="11" s="1"/>
  <c r="C15" i="11"/>
  <c r="D15" i="11"/>
  <c r="E15" i="11" s="1"/>
  <c r="C16" i="11"/>
  <c r="D16" i="11"/>
  <c r="E16" i="11" s="1"/>
  <c r="C17" i="11"/>
  <c r="E17" i="11" s="1"/>
  <c r="D17" i="11"/>
  <c r="C18" i="11"/>
  <c r="D18" i="11"/>
  <c r="C19" i="11"/>
  <c r="E19" i="11" s="1"/>
  <c r="D19" i="11"/>
  <c r="C20" i="11"/>
  <c r="D20" i="11"/>
  <c r="E20" i="11" s="1"/>
  <c r="C21" i="11"/>
  <c r="D21" i="11"/>
  <c r="E21" i="11" s="1"/>
  <c r="C22" i="11"/>
  <c r="D22" i="11"/>
  <c r="C23" i="11"/>
  <c r="E23" i="11" s="1"/>
  <c r="D23" i="11"/>
  <c r="C24" i="11"/>
  <c r="E24" i="11" s="1"/>
  <c r="D24" i="11"/>
  <c r="C25" i="11"/>
  <c r="D25" i="11"/>
  <c r="E25" i="11" s="1"/>
  <c r="C26" i="11"/>
  <c r="D26" i="11"/>
  <c r="E26" i="11" s="1"/>
  <c r="C27" i="11"/>
  <c r="D27" i="11"/>
  <c r="E27" i="11" s="1"/>
  <c r="C28" i="11"/>
  <c r="D28" i="11"/>
  <c r="E28" i="11" s="1"/>
  <c r="C29" i="11"/>
  <c r="E29" i="11" s="1"/>
  <c r="D29" i="11"/>
  <c r="C30" i="11"/>
  <c r="D30" i="11"/>
  <c r="C31" i="11"/>
  <c r="D31" i="11"/>
  <c r="E31" i="11" s="1"/>
  <c r="C32" i="11"/>
  <c r="D32" i="11"/>
  <c r="E32" i="11" s="1"/>
  <c r="C33" i="11"/>
  <c r="D33" i="11"/>
  <c r="E33" i="11" s="1"/>
  <c r="C34" i="11"/>
  <c r="D34" i="11"/>
  <c r="C35" i="11"/>
  <c r="D35" i="11"/>
  <c r="C36" i="11"/>
  <c r="D36" i="11"/>
  <c r="C37" i="11"/>
  <c r="D37" i="11"/>
  <c r="E37" i="11" s="1"/>
  <c r="C38" i="11"/>
  <c r="D38" i="11"/>
  <c r="E38" i="11" s="1"/>
  <c r="C39" i="11"/>
  <c r="D39" i="11"/>
  <c r="E39" i="11" s="1"/>
  <c r="C40" i="11"/>
  <c r="D40" i="11"/>
  <c r="C41" i="11"/>
  <c r="D41" i="11"/>
  <c r="C42" i="11"/>
  <c r="D42" i="11"/>
  <c r="C43" i="11"/>
  <c r="D43" i="11"/>
  <c r="E43" i="11" s="1"/>
  <c r="C44" i="11"/>
  <c r="D44" i="11"/>
  <c r="E44" i="11" s="1"/>
  <c r="C45" i="11"/>
  <c r="D45" i="11"/>
  <c r="E45" i="11" s="1"/>
  <c r="C46" i="11"/>
  <c r="D46" i="11"/>
  <c r="C47" i="11"/>
  <c r="E47" i="11" s="1"/>
  <c r="D47" i="11"/>
  <c r="C48" i="11"/>
  <c r="D48" i="11"/>
  <c r="C49" i="11"/>
  <c r="D49" i="11"/>
  <c r="E49" i="11" s="1"/>
  <c r="C50" i="11"/>
  <c r="D50" i="11"/>
  <c r="E50" i="11" s="1"/>
  <c r="C51" i="11"/>
  <c r="D51" i="11"/>
  <c r="E51" i="11" s="1"/>
  <c r="C52" i="11"/>
  <c r="D52" i="11"/>
  <c r="C53" i="11"/>
  <c r="E53" i="11" s="1"/>
  <c r="D53" i="11"/>
  <c r="C54" i="11"/>
  <c r="D54" i="11"/>
  <c r="E54" i="11" s="1"/>
  <c r="C55" i="11"/>
  <c r="D55" i="11"/>
  <c r="E55" i="11" s="1"/>
  <c r="C56" i="11"/>
  <c r="D56" i="11"/>
  <c r="E56" i="11" s="1"/>
  <c r="C57" i="11"/>
  <c r="D57" i="11"/>
  <c r="E57" i="11" s="1"/>
  <c r="C58" i="11"/>
  <c r="D58" i="11"/>
  <c r="C59" i="11"/>
  <c r="E59" i="11" s="1"/>
  <c r="D59" i="11"/>
  <c r="C60" i="11"/>
  <c r="D60" i="11"/>
  <c r="C61" i="11"/>
  <c r="E61" i="11" s="1"/>
  <c r="D61" i="11"/>
  <c r="C62" i="11"/>
  <c r="D62" i="11"/>
  <c r="E62" i="11" s="1"/>
  <c r="C63" i="11"/>
  <c r="D63" i="11"/>
  <c r="E63" i="11" s="1"/>
  <c r="C64" i="11"/>
  <c r="D64" i="11"/>
  <c r="C65" i="11"/>
  <c r="E65" i="11" s="1"/>
  <c r="D65" i="11"/>
  <c r="C66" i="11"/>
  <c r="D66" i="11"/>
  <c r="C67" i="11"/>
  <c r="D67" i="11"/>
  <c r="E67" i="11" s="1"/>
  <c r="C68" i="11"/>
  <c r="D68" i="11"/>
  <c r="E68" i="11" s="1"/>
  <c r="C69" i="11"/>
  <c r="D69" i="11"/>
  <c r="E69" i="11" s="1"/>
  <c r="C70" i="11"/>
  <c r="D70" i="11"/>
  <c r="C71" i="11"/>
  <c r="D71" i="11"/>
  <c r="C72" i="11"/>
  <c r="D72" i="11"/>
  <c r="E72" i="11" s="1"/>
  <c r="C73" i="11"/>
  <c r="D73" i="11"/>
  <c r="E73" i="11" s="1"/>
  <c r="C74" i="11"/>
  <c r="D74" i="11"/>
  <c r="E74" i="11" s="1"/>
  <c r="C75" i="11"/>
  <c r="D75" i="11"/>
  <c r="E75" i="11" s="1"/>
  <c r="C76" i="11"/>
  <c r="D76" i="11"/>
  <c r="E76" i="11" s="1"/>
  <c r="C77" i="11"/>
  <c r="D77" i="11"/>
  <c r="E77" i="11" s="1"/>
  <c r="C78" i="11"/>
  <c r="D78" i="11"/>
  <c r="C79" i="11"/>
  <c r="D79" i="11"/>
  <c r="E79" i="11" s="1"/>
  <c r="C80" i="11"/>
  <c r="D80" i="11"/>
  <c r="E80" i="11" s="1"/>
  <c r="C81" i="11"/>
  <c r="D81" i="11"/>
  <c r="E81" i="11" s="1"/>
  <c r="C82" i="11"/>
  <c r="D82" i="11"/>
  <c r="C83" i="11"/>
  <c r="E83" i="11" s="1"/>
  <c r="D83" i="11"/>
  <c r="C84" i="11"/>
  <c r="D84" i="11"/>
  <c r="C85" i="11"/>
  <c r="D85" i="11"/>
  <c r="E85" i="11" s="1"/>
  <c r="C86" i="11"/>
  <c r="D86" i="11"/>
  <c r="E86" i="11" s="1"/>
  <c r="C87" i="11"/>
  <c r="D87" i="11"/>
  <c r="E87" i="11" s="1"/>
  <c r="C88" i="11"/>
  <c r="D88" i="11"/>
  <c r="C89" i="11"/>
  <c r="D89" i="11"/>
  <c r="C90" i="11"/>
  <c r="D90" i="11"/>
  <c r="C91" i="11"/>
  <c r="D91" i="11"/>
  <c r="E91" i="11" s="1"/>
  <c r="C92" i="11"/>
  <c r="D92" i="11"/>
  <c r="E92" i="11" s="1"/>
  <c r="C93" i="11"/>
  <c r="D93" i="11"/>
  <c r="E93" i="11" s="1"/>
  <c r="C94" i="11"/>
  <c r="D94" i="11"/>
  <c r="C95" i="11"/>
  <c r="E95" i="11" s="1"/>
  <c r="D95" i="11"/>
  <c r="C96" i="11"/>
  <c r="D96" i="11"/>
  <c r="C97" i="11"/>
  <c r="D97" i="11"/>
  <c r="E97" i="11" s="1"/>
  <c r="C98" i="11"/>
  <c r="D98" i="11"/>
  <c r="E98" i="11" s="1"/>
  <c r="C99" i="11"/>
  <c r="D99" i="11"/>
  <c r="E99" i="11" s="1"/>
  <c r="C100" i="11"/>
  <c r="D100" i="11"/>
  <c r="E100" i="11" s="1"/>
  <c r="C101" i="11"/>
  <c r="E101" i="11" s="1"/>
  <c r="D101" i="11"/>
  <c r="C102" i="11"/>
  <c r="D102" i="11"/>
  <c r="C103" i="11"/>
  <c r="E103" i="11" s="1"/>
  <c r="D103" i="11"/>
  <c r="C104" i="11"/>
  <c r="D104" i="11"/>
  <c r="E104" i="11" s="1"/>
  <c r="C105" i="11"/>
  <c r="D105" i="11"/>
  <c r="E105" i="11" s="1"/>
  <c r="C106" i="11"/>
  <c r="D106" i="11"/>
  <c r="C107" i="11"/>
  <c r="E107" i="11" s="1"/>
  <c r="D107" i="11"/>
  <c r="C108" i="11"/>
  <c r="D108" i="11"/>
  <c r="C109" i="11"/>
  <c r="D109" i="11"/>
  <c r="E109" i="11" s="1"/>
  <c r="C110" i="11"/>
  <c r="D110" i="11"/>
  <c r="E110" i="11" s="1"/>
  <c r="C111" i="11"/>
  <c r="D111" i="11"/>
  <c r="E111" i="11" s="1"/>
  <c r="C112" i="11"/>
  <c r="D112" i="11"/>
  <c r="C113" i="11"/>
  <c r="D113" i="11"/>
  <c r="C114" i="11"/>
  <c r="D114" i="11"/>
  <c r="C115" i="11"/>
  <c r="D115" i="11"/>
  <c r="E115" i="11" s="1"/>
  <c r="C116" i="11"/>
  <c r="D116" i="11"/>
  <c r="E116" i="11" s="1"/>
  <c r="C117" i="11"/>
  <c r="D117" i="11"/>
  <c r="E117" i="11" s="1"/>
  <c r="C118" i="11"/>
  <c r="D118" i="11"/>
  <c r="C119" i="11"/>
  <c r="E119" i="11" s="1"/>
  <c r="D119" i="11"/>
  <c r="C120" i="11"/>
  <c r="D120" i="11"/>
  <c r="C121" i="11"/>
  <c r="D121" i="11"/>
  <c r="E121" i="11" s="1"/>
  <c r="C122" i="11"/>
  <c r="D122" i="11"/>
  <c r="E122" i="11" s="1"/>
  <c r="C123" i="11"/>
  <c r="D123" i="11"/>
  <c r="E123" i="11" s="1"/>
  <c r="C124" i="11"/>
  <c r="D124" i="11"/>
  <c r="C125" i="11"/>
  <c r="E125" i="11" s="1"/>
  <c r="D125" i="11"/>
  <c r="C126" i="11"/>
  <c r="D126" i="11"/>
  <c r="E126" i="11" s="1"/>
  <c r="C127" i="11"/>
  <c r="D127" i="11"/>
  <c r="E127" i="11" s="1"/>
  <c r="C128" i="11"/>
  <c r="D128" i="11"/>
  <c r="E128" i="11" s="1"/>
  <c r="C129" i="11"/>
  <c r="D129" i="11"/>
  <c r="E129" i="11" s="1"/>
  <c r="C130" i="11"/>
  <c r="D130" i="11"/>
  <c r="C131" i="11"/>
  <c r="E131" i="11" s="1"/>
  <c r="D131" i="11"/>
  <c r="C132" i="11"/>
  <c r="D132" i="11"/>
  <c r="E132" i="11" s="1"/>
  <c r="C133" i="11"/>
  <c r="D133" i="11"/>
  <c r="E133" i="11" s="1"/>
  <c r="C134" i="11"/>
  <c r="D134" i="11"/>
  <c r="E134" i="11" s="1"/>
  <c r="C135" i="11"/>
  <c r="D135" i="11"/>
  <c r="E135" i="11" s="1"/>
  <c r="C136" i="11"/>
  <c r="E136" i="11" s="1"/>
  <c r="D136" i="11"/>
  <c r="C137" i="11"/>
  <c r="E137" i="11" s="1"/>
  <c r="D137" i="11"/>
  <c r="C138" i="11"/>
  <c r="D138" i="11"/>
  <c r="C139" i="11"/>
  <c r="D139" i="11"/>
  <c r="E139" i="11" s="1"/>
  <c r="C140" i="11"/>
  <c r="D140" i="11"/>
  <c r="E140" i="11" s="1"/>
  <c r="C6" i="11"/>
  <c r="D6" i="11"/>
  <c r="E6" i="11" s="1"/>
  <c r="D5" i="11"/>
  <c r="C5" i="11"/>
  <c r="C7" i="10"/>
  <c r="D7" i="10"/>
  <c r="C8" i="10"/>
  <c r="D8" i="10"/>
  <c r="C9" i="10"/>
  <c r="D9" i="10"/>
  <c r="E9" i="10" s="1"/>
  <c r="C10" i="10"/>
  <c r="D10" i="10"/>
  <c r="C11" i="10"/>
  <c r="D11" i="10"/>
  <c r="E11" i="10" s="1"/>
  <c r="C12" i="10"/>
  <c r="E12" i="10" s="1"/>
  <c r="D12" i="10"/>
  <c r="C13" i="10"/>
  <c r="D13" i="10"/>
  <c r="C14" i="10"/>
  <c r="D14" i="10"/>
  <c r="C15" i="10"/>
  <c r="D15" i="10"/>
  <c r="E15" i="10" s="1"/>
  <c r="C16" i="10"/>
  <c r="D16" i="10"/>
  <c r="C17" i="10"/>
  <c r="D17" i="10"/>
  <c r="E17" i="10" s="1"/>
  <c r="C18" i="10"/>
  <c r="E18" i="10" s="1"/>
  <c r="D18" i="10"/>
  <c r="C19" i="10"/>
  <c r="D19" i="10"/>
  <c r="C20" i="10"/>
  <c r="D20" i="10"/>
  <c r="C21" i="10"/>
  <c r="E21" i="10" s="1"/>
  <c r="D21" i="10"/>
  <c r="C22" i="10"/>
  <c r="D22" i="10"/>
  <c r="C23" i="10"/>
  <c r="D23" i="10"/>
  <c r="E23" i="10" s="1"/>
  <c r="C24" i="10"/>
  <c r="E24" i="10" s="1"/>
  <c r="D24" i="10"/>
  <c r="C25" i="10"/>
  <c r="D25" i="10"/>
  <c r="C26" i="10"/>
  <c r="D26" i="10"/>
  <c r="C27" i="10"/>
  <c r="D27" i="10"/>
  <c r="C28" i="10"/>
  <c r="D28" i="10"/>
  <c r="C29" i="10"/>
  <c r="D29" i="10"/>
  <c r="E29" i="10" s="1"/>
  <c r="C30" i="10"/>
  <c r="E30" i="10" s="1"/>
  <c r="D30" i="10"/>
  <c r="C31" i="10"/>
  <c r="D31" i="10"/>
  <c r="C32" i="10"/>
  <c r="D32" i="10"/>
  <c r="C33" i="10"/>
  <c r="D33" i="10"/>
  <c r="C34" i="10"/>
  <c r="D34" i="10"/>
  <c r="E34" i="10" s="1"/>
  <c r="C35" i="10"/>
  <c r="D35" i="10"/>
  <c r="E35" i="10" s="1"/>
  <c r="C36" i="10"/>
  <c r="D36" i="10"/>
  <c r="C37" i="10"/>
  <c r="D37" i="10"/>
  <c r="C38" i="10"/>
  <c r="D38" i="10"/>
  <c r="C39" i="10"/>
  <c r="D39" i="10"/>
  <c r="E39" i="10" s="1"/>
  <c r="C40" i="10"/>
  <c r="D40" i="10"/>
  <c r="E40" i="10" s="1"/>
  <c r="C41" i="10"/>
  <c r="D41" i="10"/>
  <c r="E41" i="10" s="1"/>
  <c r="C42" i="10"/>
  <c r="E42" i="10" s="1"/>
  <c r="D42" i="10"/>
  <c r="C43" i="10"/>
  <c r="D43" i="10"/>
  <c r="C44" i="10"/>
  <c r="D44" i="10"/>
  <c r="C45" i="10"/>
  <c r="D45" i="10"/>
  <c r="E45" i="10" s="1"/>
  <c r="C46" i="10"/>
  <c r="D46" i="10"/>
  <c r="C47" i="10"/>
  <c r="D47" i="10"/>
  <c r="E47" i="10" s="1"/>
  <c r="C48" i="10"/>
  <c r="E48" i="10" s="1"/>
  <c r="D48" i="10"/>
  <c r="C49" i="10"/>
  <c r="D49" i="10"/>
  <c r="C50" i="10"/>
  <c r="D50" i="10"/>
  <c r="C51" i="10"/>
  <c r="D51" i="10"/>
  <c r="E51" i="10" s="1"/>
  <c r="C52" i="10"/>
  <c r="D52" i="10"/>
  <c r="E52" i="10" s="1"/>
  <c r="C53" i="10"/>
  <c r="D53" i="10"/>
  <c r="E53" i="10" s="1"/>
  <c r="C54" i="10"/>
  <c r="D54" i="10"/>
  <c r="E54" i="10" s="1"/>
  <c r="C55" i="10"/>
  <c r="D55" i="10"/>
  <c r="C56" i="10"/>
  <c r="D56" i="10"/>
  <c r="C57" i="10"/>
  <c r="D57" i="10"/>
  <c r="E57" i="10" s="1"/>
  <c r="C58" i="10"/>
  <c r="D58" i="10"/>
  <c r="C59" i="10"/>
  <c r="D59" i="10"/>
  <c r="E59" i="10" s="1"/>
  <c r="C60" i="10"/>
  <c r="E60" i="10" s="1"/>
  <c r="D60" i="10"/>
  <c r="C61" i="10"/>
  <c r="D61" i="10"/>
  <c r="C62" i="10"/>
  <c r="D62" i="10"/>
  <c r="C63" i="10"/>
  <c r="E63" i="10" s="1"/>
  <c r="D63" i="10"/>
  <c r="C64" i="10"/>
  <c r="D64" i="10"/>
  <c r="C65" i="10"/>
  <c r="D65" i="10"/>
  <c r="E65" i="10" s="1"/>
  <c r="C66" i="10"/>
  <c r="E66" i="10" s="1"/>
  <c r="D66" i="10"/>
  <c r="C67" i="10"/>
  <c r="D67" i="10"/>
  <c r="C68" i="10"/>
  <c r="D68" i="10"/>
  <c r="C69" i="10"/>
  <c r="D69" i="10"/>
  <c r="E69" i="10" s="1"/>
  <c r="C70" i="10"/>
  <c r="D70" i="10"/>
  <c r="C71" i="10"/>
  <c r="D71" i="10"/>
  <c r="E71" i="10" s="1"/>
  <c r="C72" i="10"/>
  <c r="D72" i="10"/>
  <c r="E72" i="10" s="1"/>
  <c r="C73" i="10"/>
  <c r="D73" i="10"/>
  <c r="C74" i="10"/>
  <c r="D74" i="10"/>
  <c r="C75" i="10"/>
  <c r="D75" i="10"/>
  <c r="E75" i="10" s="1"/>
  <c r="C76" i="10"/>
  <c r="D76" i="10"/>
  <c r="E76" i="10" s="1"/>
  <c r="C77" i="10"/>
  <c r="D77" i="10"/>
  <c r="E77" i="10" s="1"/>
  <c r="C78" i="10"/>
  <c r="E78" i="10" s="1"/>
  <c r="D78" i="10"/>
  <c r="C79" i="10"/>
  <c r="D79" i="10"/>
  <c r="C80" i="10"/>
  <c r="D80" i="10"/>
  <c r="C81" i="10"/>
  <c r="D81" i="10"/>
  <c r="E81" i="10" s="1"/>
  <c r="C82" i="10"/>
  <c r="D82" i="10"/>
  <c r="C83" i="10"/>
  <c r="D83" i="10"/>
  <c r="E83" i="10" s="1"/>
  <c r="C84" i="10"/>
  <c r="D84" i="10"/>
  <c r="C85" i="10"/>
  <c r="D85" i="10"/>
  <c r="C86" i="10"/>
  <c r="D86" i="10"/>
  <c r="C87" i="10"/>
  <c r="D87" i="10"/>
  <c r="E87" i="10" s="1"/>
  <c r="C88" i="10"/>
  <c r="D88" i="10"/>
  <c r="E88" i="10" s="1"/>
  <c r="C89" i="10"/>
  <c r="D89" i="10"/>
  <c r="E89" i="10" s="1"/>
  <c r="C90" i="10"/>
  <c r="E90" i="10" s="1"/>
  <c r="D90" i="10"/>
  <c r="C91" i="10"/>
  <c r="D91" i="10"/>
  <c r="C92" i="10"/>
  <c r="D92" i="10"/>
  <c r="C93" i="10"/>
  <c r="D93" i="10"/>
  <c r="E93" i="10" s="1"/>
  <c r="C94" i="10"/>
  <c r="D94" i="10"/>
  <c r="C95" i="10"/>
  <c r="D95" i="10"/>
  <c r="E95" i="10" s="1"/>
  <c r="C96" i="10"/>
  <c r="E96" i="10" s="1"/>
  <c r="D96" i="10"/>
  <c r="C97" i="10"/>
  <c r="D97" i="10"/>
  <c r="C98" i="10"/>
  <c r="D98" i="10"/>
  <c r="C99" i="10"/>
  <c r="D99" i="10"/>
  <c r="E99" i="10" s="1"/>
  <c r="C100" i="10"/>
  <c r="D100" i="10"/>
  <c r="C101" i="10"/>
  <c r="D101" i="10"/>
  <c r="E101" i="10" s="1"/>
  <c r="C102" i="10"/>
  <c r="E102" i="10" s="1"/>
  <c r="D102" i="10"/>
  <c r="C103" i="10"/>
  <c r="E103" i="10" s="1"/>
  <c r="D103" i="10"/>
  <c r="C104" i="10"/>
  <c r="D104" i="10"/>
  <c r="C105" i="10"/>
  <c r="D105" i="10"/>
  <c r="E105" i="10" s="1"/>
  <c r="C106" i="10"/>
  <c r="D106" i="10"/>
  <c r="C107" i="10"/>
  <c r="D107" i="10"/>
  <c r="E107" i="10" s="1"/>
  <c r="C108" i="10"/>
  <c r="D108" i="10"/>
  <c r="E108" i="10" s="1"/>
  <c r="C109" i="10"/>
  <c r="D109" i="10"/>
  <c r="C110" i="10"/>
  <c r="D110" i="10"/>
  <c r="C111" i="10"/>
  <c r="D111" i="10"/>
  <c r="E111" i="10" s="1"/>
  <c r="C112" i="10"/>
  <c r="D112" i="10"/>
  <c r="C113" i="10"/>
  <c r="D113" i="10"/>
  <c r="E113" i="10" s="1"/>
  <c r="C114" i="10"/>
  <c r="D114" i="10"/>
  <c r="E114" i="10" s="1"/>
  <c r="C115" i="10"/>
  <c r="E115" i="10" s="1"/>
  <c r="D115" i="10"/>
  <c r="C116" i="10"/>
  <c r="D116" i="10"/>
  <c r="C117" i="10"/>
  <c r="D117" i="10"/>
  <c r="C118" i="10"/>
  <c r="D118" i="10"/>
  <c r="E118" i="10" s="1"/>
  <c r="C119" i="10"/>
  <c r="D119" i="10"/>
  <c r="E119" i="10" s="1"/>
  <c r="C120" i="10"/>
  <c r="E120" i="10" s="1"/>
  <c r="D120" i="10"/>
  <c r="C121" i="10"/>
  <c r="D121" i="10"/>
  <c r="C122" i="10"/>
  <c r="D122" i="10"/>
  <c r="C123" i="10"/>
  <c r="D123" i="10"/>
  <c r="E123" i="10" s="1"/>
  <c r="C124" i="10"/>
  <c r="D124" i="10"/>
  <c r="C125" i="10"/>
  <c r="D125" i="10"/>
  <c r="E125" i="10" s="1"/>
  <c r="C126" i="10"/>
  <c r="E126" i="10" s="1"/>
  <c r="D126" i="10"/>
  <c r="C127" i="10"/>
  <c r="D127" i="10"/>
  <c r="C128" i="10"/>
  <c r="D128" i="10"/>
  <c r="C129" i="10"/>
  <c r="D129" i="10"/>
  <c r="E129" i="10" s="1"/>
  <c r="C130" i="10"/>
  <c r="D130" i="10"/>
  <c r="C131" i="10"/>
  <c r="D131" i="10"/>
  <c r="C132" i="10"/>
  <c r="E132" i="10" s="1"/>
  <c r="D132" i="10"/>
  <c r="C133" i="10"/>
  <c r="D133" i="10"/>
  <c r="C134" i="10"/>
  <c r="D134" i="10"/>
  <c r="C135" i="10"/>
  <c r="D135" i="10"/>
  <c r="E135" i="10" s="1"/>
  <c r="C136" i="10"/>
  <c r="D136" i="10"/>
  <c r="C137" i="10"/>
  <c r="D137" i="10"/>
  <c r="E137" i="10" s="1"/>
  <c r="C138" i="10"/>
  <c r="D138" i="10"/>
  <c r="E138" i="10" s="1"/>
  <c r="C139" i="10"/>
  <c r="D139" i="10"/>
  <c r="C140" i="10"/>
  <c r="D140" i="10"/>
  <c r="E133" i="10"/>
  <c r="E27" i="10"/>
  <c r="C6" i="10"/>
  <c r="D6" i="10"/>
  <c r="E6" i="10" s="1"/>
  <c r="D5" i="10"/>
  <c r="C5" i="10"/>
  <c r="E131" i="10"/>
  <c r="E117" i="10"/>
  <c r="E33" i="10"/>
  <c r="D140" i="9"/>
  <c r="C140" i="9"/>
  <c r="D139" i="9"/>
  <c r="C139" i="9"/>
  <c r="D138" i="9"/>
  <c r="C138" i="9"/>
  <c r="D137" i="9"/>
  <c r="C137" i="9"/>
  <c r="D136" i="9"/>
  <c r="C136" i="9"/>
  <c r="D135" i="9"/>
  <c r="E135" i="9" s="1"/>
  <c r="C135" i="9"/>
  <c r="D134" i="9"/>
  <c r="C134" i="9"/>
  <c r="D133" i="9"/>
  <c r="C133" i="9"/>
  <c r="D132" i="9"/>
  <c r="C132" i="9"/>
  <c r="D131" i="9"/>
  <c r="C131" i="9"/>
  <c r="D130" i="9"/>
  <c r="C130" i="9"/>
  <c r="D129" i="9"/>
  <c r="C129" i="9"/>
  <c r="D128" i="9"/>
  <c r="C128" i="9"/>
  <c r="D127" i="9"/>
  <c r="C127" i="9"/>
  <c r="D126" i="9"/>
  <c r="C126" i="9"/>
  <c r="D125" i="9"/>
  <c r="C125" i="9"/>
  <c r="D124" i="9"/>
  <c r="C124" i="9"/>
  <c r="D123" i="9"/>
  <c r="C123" i="9"/>
  <c r="D122" i="9"/>
  <c r="C122" i="9"/>
  <c r="D121" i="9"/>
  <c r="C121" i="9"/>
  <c r="D120" i="9"/>
  <c r="C120" i="9"/>
  <c r="D119" i="9"/>
  <c r="C119" i="9"/>
  <c r="D118" i="9"/>
  <c r="C118" i="9"/>
  <c r="D117" i="9"/>
  <c r="C117" i="9"/>
  <c r="D116" i="9"/>
  <c r="C116" i="9"/>
  <c r="D115" i="9"/>
  <c r="C115" i="9"/>
  <c r="D114" i="9"/>
  <c r="C114" i="9"/>
  <c r="D113" i="9"/>
  <c r="C113" i="9"/>
  <c r="D112" i="9"/>
  <c r="C112" i="9"/>
  <c r="D111" i="9"/>
  <c r="C111" i="9"/>
  <c r="D110" i="9"/>
  <c r="C110" i="9"/>
  <c r="D109" i="9"/>
  <c r="C109" i="9"/>
  <c r="D108" i="9"/>
  <c r="C108" i="9"/>
  <c r="D107" i="9"/>
  <c r="C107" i="9"/>
  <c r="D106" i="9"/>
  <c r="C106" i="9"/>
  <c r="D105" i="9"/>
  <c r="C105" i="9"/>
  <c r="D104" i="9"/>
  <c r="C104" i="9"/>
  <c r="D103" i="9"/>
  <c r="C103" i="9"/>
  <c r="D102" i="9"/>
  <c r="C102" i="9"/>
  <c r="D101" i="9"/>
  <c r="C101" i="9"/>
  <c r="D100" i="9"/>
  <c r="C100" i="9"/>
  <c r="D99" i="9"/>
  <c r="C99" i="9"/>
  <c r="D98" i="9"/>
  <c r="C98" i="9"/>
  <c r="D97" i="9"/>
  <c r="C97" i="9"/>
  <c r="D96" i="9"/>
  <c r="C96" i="9"/>
  <c r="D95" i="9"/>
  <c r="C95" i="9"/>
  <c r="D94" i="9"/>
  <c r="C94" i="9"/>
  <c r="D93" i="9"/>
  <c r="C93" i="9"/>
  <c r="D92" i="9"/>
  <c r="C92" i="9"/>
  <c r="D91" i="9"/>
  <c r="C91" i="9"/>
  <c r="D90" i="9"/>
  <c r="C90" i="9"/>
  <c r="D89" i="9"/>
  <c r="C89" i="9"/>
  <c r="D88" i="9"/>
  <c r="C88" i="9"/>
  <c r="D87" i="9"/>
  <c r="C87" i="9"/>
  <c r="D86" i="9"/>
  <c r="C86" i="9"/>
  <c r="D85" i="9"/>
  <c r="C85" i="9"/>
  <c r="D84" i="9"/>
  <c r="C84" i="9"/>
  <c r="D83" i="9"/>
  <c r="C83" i="9"/>
  <c r="D82" i="9"/>
  <c r="C82" i="9"/>
  <c r="D81" i="9"/>
  <c r="C81" i="9"/>
  <c r="D80" i="9"/>
  <c r="C80" i="9"/>
  <c r="D79" i="9"/>
  <c r="C79" i="9"/>
  <c r="D78" i="9"/>
  <c r="C78" i="9"/>
  <c r="D77" i="9"/>
  <c r="C77" i="9"/>
  <c r="D76" i="9"/>
  <c r="C76" i="9"/>
  <c r="E76" i="9" s="1"/>
  <c r="D75" i="9"/>
  <c r="C75" i="9"/>
  <c r="D74" i="9"/>
  <c r="C74" i="9"/>
  <c r="D73" i="9"/>
  <c r="C73" i="9"/>
  <c r="D72" i="9"/>
  <c r="C72" i="9"/>
  <c r="D71" i="9"/>
  <c r="C71" i="9"/>
  <c r="D70" i="9"/>
  <c r="C70" i="9"/>
  <c r="E70" i="9" s="1"/>
  <c r="D69" i="9"/>
  <c r="C69" i="9"/>
  <c r="D68" i="9"/>
  <c r="C68" i="9"/>
  <c r="D67" i="9"/>
  <c r="C67" i="9"/>
  <c r="D66" i="9"/>
  <c r="C66" i="9"/>
  <c r="D65" i="9"/>
  <c r="C65" i="9"/>
  <c r="D64" i="9"/>
  <c r="C64" i="9"/>
  <c r="D63" i="9"/>
  <c r="C63" i="9"/>
  <c r="D62" i="9"/>
  <c r="C62" i="9"/>
  <c r="D61" i="9"/>
  <c r="C61" i="9"/>
  <c r="D60" i="9"/>
  <c r="C60" i="9"/>
  <c r="D59" i="9"/>
  <c r="C59" i="9"/>
  <c r="D58" i="9"/>
  <c r="C58" i="9"/>
  <c r="E58" i="9" s="1"/>
  <c r="D57" i="9"/>
  <c r="C57" i="9"/>
  <c r="D56" i="9"/>
  <c r="C56" i="9"/>
  <c r="D55" i="9"/>
  <c r="C55" i="9"/>
  <c r="D54" i="9"/>
  <c r="C54" i="9"/>
  <c r="D53" i="9"/>
  <c r="C53" i="9"/>
  <c r="D52" i="9"/>
  <c r="C52" i="9"/>
  <c r="D51" i="9"/>
  <c r="C51" i="9"/>
  <c r="D50" i="9"/>
  <c r="C50" i="9"/>
  <c r="D49" i="9"/>
  <c r="C49" i="9"/>
  <c r="D48" i="9"/>
  <c r="C48" i="9"/>
  <c r="D47" i="9"/>
  <c r="C47" i="9"/>
  <c r="D46" i="9"/>
  <c r="C46" i="9"/>
  <c r="D45" i="9"/>
  <c r="C45" i="9"/>
  <c r="D44" i="9"/>
  <c r="C44" i="9"/>
  <c r="D43" i="9"/>
  <c r="C43" i="9"/>
  <c r="D42" i="9"/>
  <c r="C42" i="9"/>
  <c r="D41" i="9"/>
  <c r="C41" i="9"/>
  <c r="D40" i="9"/>
  <c r="C40" i="9"/>
  <c r="D39" i="9"/>
  <c r="C39" i="9"/>
  <c r="D38" i="9"/>
  <c r="C38" i="9"/>
  <c r="D37" i="9"/>
  <c r="C37" i="9"/>
  <c r="D36" i="9"/>
  <c r="C36" i="9"/>
  <c r="D35" i="9"/>
  <c r="C35" i="9"/>
  <c r="D34" i="9"/>
  <c r="C34" i="9"/>
  <c r="D33" i="9"/>
  <c r="C33" i="9"/>
  <c r="D32" i="9"/>
  <c r="C32" i="9"/>
  <c r="D31" i="9"/>
  <c r="C31" i="9"/>
  <c r="D30" i="9"/>
  <c r="C30" i="9"/>
  <c r="D29" i="9"/>
  <c r="C29" i="9"/>
  <c r="D28" i="9"/>
  <c r="C28" i="9"/>
  <c r="E28" i="9" s="1"/>
  <c r="D27" i="9"/>
  <c r="C27" i="9"/>
  <c r="D26" i="9"/>
  <c r="C26" i="9"/>
  <c r="D25" i="9"/>
  <c r="C25" i="9"/>
  <c r="D24" i="9"/>
  <c r="C24" i="9"/>
  <c r="D23" i="9"/>
  <c r="C23" i="9"/>
  <c r="D22" i="9"/>
  <c r="C22" i="9"/>
  <c r="D21" i="9"/>
  <c r="C21" i="9"/>
  <c r="D20" i="9"/>
  <c r="C20" i="9"/>
  <c r="D19" i="9"/>
  <c r="C19" i="9"/>
  <c r="D18" i="9"/>
  <c r="C18" i="9"/>
  <c r="D17" i="9"/>
  <c r="C17" i="9"/>
  <c r="D16" i="9"/>
  <c r="C16" i="9"/>
  <c r="D15" i="9"/>
  <c r="C15" i="9"/>
  <c r="D14" i="9"/>
  <c r="C14" i="9"/>
  <c r="D13" i="9"/>
  <c r="C13" i="9"/>
  <c r="D12" i="9"/>
  <c r="C12" i="9"/>
  <c r="D11" i="9"/>
  <c r="C11" i="9"/>
  <c r="D10" i="9"/>
  <c r="C10" i="9"/>
  <c r="D9" i="9"/>
  <c r="C9" i="9"/>
  <c r="D8" i="9"/>
  <c r="C8" i="9"/>
  <c r="D7" i="9"/>
  <c r="C7" i="9"/>
  <c r="D6" i="9"/>
  <c r="C6" i="9"/>
  <c r="D5" i="9"/>
  <c r="C5" i="9"/>
  <c r="H130" i="30"/>
  <c r="F114" i="30"/>
  <c r="F109" i="31"/>
  <c r="G120" i="30"/>
  <c r="G122" i="30"/>
  <c r="F110" i="30"/>
  <c r="F112" i="30"/>
  <c r="G118" i="30"/>
  <c r="G122" i="31"/>
  <c r="G121" i="30"/>
  <c r="G126" i="31"/>
  <c r="H135" i="31"/>
  <c r="H134" i="31"/>
  <c r="H131" i="31"/>
  <c r="G128" i="31"/>
  <c r="F106" i="30"/>
  <c r="G117" i="30"/>
  <c r="G127" i="30"/>
  <c r="G121" i="31"/>
  <c r="G127" i="31"/>
  <c r="G119" i="31"/>
  <c r="F105" i="31"/>
  <c r="G123" i="31"/>
  <c r="G126" i="30"/>
  <c r="H138" i="31"/>
  <c r="G125" i="30"/>
  <c r="H133" i="30"/>
  <c r="G118" i="31"/>
  <c r="G119" i="30"/>
  <c r="F106" i="31"/>
  <c r="F107" i="31"/>
  <c r="H137" i="30"/>
  <c r="H139" i="30"/>
  <c r="F109" i="30"/>
  <c r="H131" i="30"/>
  <c r="H136" i="31"/>
  <c r="F111" i="31"/>
  <c r="F113" i="30"/>
  <c r="F115" i="31"/>
  <c r="F111" i="30"/>
  <c r="G120" i="31"/>
  <c r="H139" i="31"/>
  <c r="F116" i="31"/>
  <c r="H136" i="30"/>
  <c r="H132" i="31"/>
  <c r="H137" i="31"/>
  <c r="H140" i="30"/>
  <c r="F112" i="31"/>
  <c r="H140" i="31"/>
  <c r="G117" i="31"/>
  <c r="G124" i="30"/>
  <c r="G124" i="31"/>
  <c r="H129" i="31"/>
  <c r="F108" i="31"/>
  <c r="H138" i="30"/>
  <c r="F116" i="30"/>
  <c r="H130" i="31"/>
  <c r="H134" i="30"/>
  <c r="H133" i="31"/>
  <c r="F113" i="31"/>
  <c r="H132" i="30"/>
  <c r="G125" i="31"/>
  <c r="F114" i="31"/>
  <c r="G128" i="30"/>
  <c r="G123" i="30"/>
  <c r="F115" i="30"/>
  <c r="F105" i="30"/>
  <c r="H129" i="30"/>
  <c r="F110" i="31"/>
  <c r="H135" i="30"/>
  <c r="F108" i="30"/>
  <c r="F107" i="30"/>
  <c r="J120" i="30"/>
  <c r="I105" i="30"/>
  <c r="J119" i="30"/>
  <c r="I112" i="31"/>
  <c r="I107" i="30"/>
  <c r="K130" i="30"/>
  <c r="K137" i="31"/>
  <c r="I113" i="31"/>
  <c r="K140" i="30"/>
  <c r="I109" i="30"/>
  <c r="J124" i="30"/>
  <c r="I108" i="30"/>
  <c r="J118" i="30"/>
  <c r="J122" i="30"/>
  <c r="K129" i="31"/>
  <c r="J124" i="31"/>
  <c r="K137" i="30"/>
  <c r="J127" i="30"/>
  <c r="J121" i="31"/>
  <c r="J121" i="30"/>
  <c r="K133" i="30"/>
  <c r="J118" i="31"/>
  <c r="K136" i="31"/>
  <c r="K138" i="31"/>
  <c r="J125" i="31"/>
  <c r="K131" i="31"/>
  <c r="J128" i="30"/>
  <c r="I111" i="31"/>
  <c r="I106" i="30"/>
  <c r="J128" i="31"/>
  <c r="K140" i="31"/>
  <c r="K139" i="30"/>
  <c r="I105" i="31"/>
  <c r="J120" i="31"/>
  <c r="J117" i="30"/>
  <c r="K135" i="31"/>
  <c r="K129" i="30"/>
  <c r="I111" i="30"/>
  <c r="K139" i="31"/>
  <c r="K135" i="30"/>
  <c r="K134" i="31"/>
  <c r="I115" i="30"/>
  <c r="J122" i="31"/>
  <c r="K132" i="31"/>
  <c r="K134" i="30"/>
  <c r="I109" i="31"/>
  <c r="I113" i="30"/>
  <c r="J123" i="31"/>
  <c r="K136" i="30"/>
  <c r="I114" i="31"/>
  <c r="J125" i="30"/>
  <c r="J117" i="31"/>
  <c r="I116" i="31"/>
  <c r="J119" i="31"/>
  <c r="I106" i="31"/>
  <c r="J123" i="30"/>
  <c r="K131" i="30"/>
  <c r="I107" i="31"/>
  <c r="J126" i="30"/>
  <c r="J126" i="31"/>
  <c r="I110" i="30"/>
  <c r="I112" i="30"/>
  <c r="K130" i="31"/>
  <c r="J127" i="31"/>
  <c r="K132" i="30"/>
  <c r="I116" i="30"/>
  <c r="K133" i="31"/>
  <c r="I110" i="31"/>
  <c r="I108" i="31"/>
  <c r="I115" i="31"/>
  <c r="I114" i="30"/>
  <c r="K138" i="30"/>
  <c r="E121" i="15" l="1"/>
  <c r="E115" i="15"/>
  <c r="E91" i="15"/>
  <c r="E67" i="15"/>
  <c r="E49" i="15"/>
  <c r="E43" i="15"/>
  <c r="E138" i="18"/>
  <c r="E132" i="18"/>
  <c r="E126" i="18"/>
  <c r="E120" i="18"/>
  <c r="E114" i="18"/>
  <c r="E108" i="18"/>
  <c r="E96" i="18"/>
  <c r="E90" i="18"/>
  <c r="E84" i="18"/>
  <c r="E78" i="18"/>
  <c r="E72" i="18"/>
  <c r="E66" i="18"/>
  <c r="E60" i="18"/>
  <c r="E54" i="18"/>
  <c r="E48" i="18"/>
  <c r="E42" i="18"/>
  <c r="E36" i="18"/>
  <c r="E30" i="18"/>
  <c r="E24" i="18"/>
  <c r="E18" i="18"/>
  <c r="E12" i="18"/>
  <c r="E6" i="18"/>
  <c r="E122" i="24"/>
  <c r="E98" i="24"/>
  <c r="E38" i="24"/>
  <c r="E118" i="26"/>
  <c r="E112" i="26"/>
  <c r="E70" i="26"/>
  <c r="E64" i="26"/>
  <c r="E58" i="26"/>
  <c r="E46" i="26"/>
  <c r="E22" i="26"/>
  <c r="E16" i="26"/>
  <c r="E138" i="30"/>
  <c r="E126" i="30"/>
  <c r="E114" i="30"/>
  <c r="E84" i="30"/>
  <c r="E72" i="30"/>
  <c r="E54" i="30"/>
  <c r="E48" i="30"/>
  <c r="E36" i="30"/>
  <c r="E138" i="11"/>
  <c r="E102" i="11"/>
  <c r="E96" i="11"/>
  <c r="E78" i="11"/>
  <c r="E66" i="11"/>
  <c r="E60" i="11"/>
  <c r="E32" i="16"/>
  <c r="E26" i="16"/>
  <c r="E14" i="16"/>
  <c r="E96" i="20"/>
  <c r="E72" i="20"/>
  <c r="E60" i="20"/>
  <c r="E36" i="20"/>
  <c r="E98" i="22"/>
  <c r="E132" i="27"/>
  <c r="E120" i="27"/>
  <c r="E96" i="27"/>
  <c r="E84" i="27"/>
  <c r="E78" i="27"/>
  <c r="E42" i="27"/>
  <c r="E30" i="27"/>
  <c r="E24" i="27"/>
  <c r="E12" i="27"/>
  <c r="E139" i="9"/>
  <c r="E103" i="24"/>
  <c r="E43" i="24"/>
  <c r="E37" i="24"/>
  <c r="E31" i="24"/>
  <c r="E25" i="24"/>
  <c r="E19" i="24"/>
  <c r="E13" i="24"/>
  <c r="E7" i="24"/>
  <c r="E117" i="25"/>
  <c r="E111" i="25"/>
  <c r="E81" i="25"/>
  <c r="E69" i="25"/>
  <c r="E138" i="24"/>
  <c r="E126" i="24"/>
  <c r="E114" i="24"/>
  <c r="E108" i="24"/>
  <c r="E102" i="24"/>
  <c r="E96" i="24"/>
  <c r="E78" i="24"/>
  <c r="E72" i="24"/>
  <c r="E60" i="24"/>
  <c r="E48" i="24"/>
  <c r="E42" i="24"/>
  <c r="E36" i="24"/>
  <c r="E30" i="24"/>
  <c r="E18" i="24"/>
  <c r="E12" i="24"/>
  <c r="E6" i="24"/>
  <c r="E122" i="25"/>
  <c r="E26" i="25"/>
  <c r="E68" i="26"/>
  <c r="E20" i="26"/>
  <c r="E112" i="11"/>
  <c r="E88" i="11"/>
  <c r="E64" i="11"/>
  <c r="E40" i="11"/>
  <c r="E126" i="16"/>
  <c r="E120" i="16"/>
  <c r="E78" i="16"/>
  <c r="E48" i="16"/>
  <c r="E87" i="19"/>
  <c r="E69" i="19"/>
  <c r="E45" i="19"/>
  <c r="E21" i="19"/>
  <c r="E82" i="27"/>
  <c r="E91" i="31"/>
  <c r="E113" i="13"/>
  <c r="E107" i="13"/>
  <c r="E101" i="13"/>
  <c r="E83" i="13"/>
  <c r="E71" i="13"/>
  <c r="E53" i="13"/>
  <c r="E41" i="13"/>
  <c r="E23" i="13"/>
  <c r="E17" i="13"/>
  <c r="E11" i="13"/>
  <c r="E140" i="14"/>
  <c r="E134" i="14"/>
  <c r="E128" i="14"/>
  <c r="E122" i="14"/>
  <c r="E116" i="14"/>
  <c r="E110" i="14"/>
  <c r="E104" i="14"/>
  <c r="E98" i="14"/>
  <c r="E62" i="14"/>
  <c r="E50" i="14"/>
  <c r="E32" i="14"/>
  <c r="E20" i="14"/>
  <c r="E14" i="14"/>
  <c r="E130" i="15"/>
  <c r="E100" i="15"/>
  <c r="E128" i="17"/>
  <c r="E93" i="20"/>
  <c r="E75" i="20"/>
  <c r="E33" i="20"/>
  <c r="E137" i="22"/>
  <c r="E119" i="22"/>
  <c r="E113" i="22"/>
  <c r="E107" i="22"/>
  <c r="E95" i="22"/>
  <c r="E83" i="22"/>
  <c r="E77" i="22"/>
  <c r="E71" i="22"/>
  <c r="E65" i="22"/>
  <c r="E59" i="22"/>
  <c r="E53" i="22"/>
  <c r="E35" i="22"/>
  <c r="E29" i="22"/>
  <c r="E23" i="22"/>
  <c r="E11" i="22"/>
  <c r="E94" i="9"/>
  <c r="E112" i="13"/>
  <c r="E106" i="13"/>
  <c r="E22" i="13"/>
  <c r="E16" i="13"/>
  <c r="E135" i="15"/>
  <c r="E117" i="15"/>
  <c r="E105" i="15"/>
  <c r="E99" i="15"/>
  <c r="E87" i="15"/>
  <c r="E75" i="15"/>
  <c r="E69" i="15"/>
  <c r="E57" i="15"/>
  <c r="E51" i="15"/>
  <c r="E45" i="15"/>
  <c r="E39" i="15"/>
  <c r="E27" i="15"/>
  <c r="E15" i="15"/>
  <c r="E9" i="15"/>
  <c r="E103" i="17"/>
  <c r="E67" i="17"/>
  <c r="E43" i="17"/>
  <c r="E124" i="24"/>
  <c r="E112" i="24"/>
  <c r="E40" i="24"/>
  <c r="E10" i="24"/>
  <c r="E54" i="25"/>
  <c r="E24" i="25"/>
  <c r="E18" i="25"/>
  <c r="E77" i="31"/>
  <c r="E71" i="31"/>
  <c r="E59" i="31"/>
  <c r="E53" i="31"/>
  <c r="E47" i="31"/>
  <c r="E35" i="31"/>
  <c r="E29" i="31"/>
  <c r="E11" i="31"/>
  <c r="E87" i="13"/>
  <c r="E63" i="13"/>
  <c r="E45" i="13"/>
  <c r="E21" i="13"/>
  <c r="E9" i="13"/>
  <c r="E120" i="17"/>
  <c r="E102" i="17"/>
  <c r="E78" i="17"/>
  <c r="E60" i="17"/>
  <c r="E6" i="17"/>
  <c r="E139" i="18"/>
  <c r="E133" i="18"/>
  <c r="E127" i="18"/>
  <c r="E121" i="18"/>
  <c r="E115" i="18"/>
  <c r="E109" i="18"/>
  <c r="E103" i="18"/>
  <c r="E97" i="18"/>
  <c r="E91" i="18"/>
  <c r="E85" i="18"/>
  <c r="E79" i="18"/>
  <c r="E73" i="18"/>
  <c r="E67" i="18"/>
  <c r="E61" i="18"/>
  <c r="E55" i="18"/>
  <c r="E49" i="18"/>
  <c r="E43" i="18"/>
  <c r="E37" i="18"/>
  <c r="E31" i="18"/>
  <c r="E25" i="18"/>
  <c r="E19" i="18"/>
  <c r="E13" i="18"/>
  <c r="E7" i="18"/>
  <c r="E99" i="24"/>
  <c r="E93" i="24"/>
  <c r="E63" i="24"/>
  <c r="E45" i="24"/>
  <c r="E137" i="25"/>
  <c r="E131" i="25"/>
  <c r="E125" i="25"/>
  <c r="E119" i="25"/>
  <c r="E113" i="25"/>
  <c r="E107" i="25"/>
  <c r="E101" i="25"/>
  <c r="E95" i="25"/>
  <c r="E89" i="25"/>
  <c r="E83" i="25"/>
  <c r="E77" i="25"/>
  <c r="E71" i="25"/>
  <c r="E65" i="25"/>
  <c r="E59" i="25"/>
  <c r="E53" i="25"/>
  <c r="E47" i="25"/>
  <c r="E41" i="25"/>
  <c r="E35" i="25"/>
  <c r="E29" i="25"/>
  <c r="E23" i="25"/>
  <c r="E17" i="25"/>
  <c r="E11" i="25"/>
  <c r="E23" i="26"/>
  <c r="E85" i="30"/>
  <c r="E19" i="30"/>
  <c r="E5" i="22"/>
  <c r="E5" i="10"/>
  <c r="E5" i="18"/>
  <c r="E5" i="12"/>
  <c r="E107" i="14"/>
  <c r="E35" i="14"/>
  <c r="E132" i="15"/>
  <c r="E120" i="15"/>
  <c r="E114" i="15"/>
  <c r="E108" i="15"/>
  <c r="E102" i="15"/>
  <c r="E90" i="15"/>
  <c r="E84" i="15"/>
  <c r="E78" i="15"/>
  <c r="E66" i="15"/>
  <c r="E48" i="15"/>
  <c r="E36" i="15"/>
  <c r="E24" i="15"/>
  <c r="E12" i="15"/>
  <c r="E136" i="17"/>
  <c r="E130" i="17"/>
  <c r="E124" i="17"/>
  <c r="E118" i="17"/>
  <c r="E112" i="17"/>
  <c r="E106" i="17"/>
  <c r="E100" i="17"/>
  <c r="E94" i="17"/>
  <c r="E88" i="17"/>
  <c r="E82" i="17"/>
  <c r="E76" i="17"/>
  <c r="E70" i="17"/>
  <c r="E64" i="17"/>
  <c r="E58" i="17"/>
  <c r="E52" i="17"/>
  <c r="E46" i="17"/>
  <c r="E40" i="17"/>
  <c r="E34" i="17"/>
  <c r="E28" i="17"/>
  <c r="E22" i="17"/>
  <c r="E16" i="17"/>
  <c r="E97" i="10"/>
  <c r="E91" i="10"/>
  <c r="E113" i="11"/>
  <c r="E71" i="11"/>
  <c r="E41" i="11"/>
  <c r="E139" i="12"/>
  <c r="E133" i="12"/>
  <c r="E127" i="12"/>
  <c r="E121" i="12"/>
  <c r="E115" i="12"/>
  <c r="E109" i="12"/>
  <c r="E103" i="12"/>
  <c r="E97" i="12"/>
  <c r="E91" i="12"/>
  <c r="E85" i="12"/>
  <c r="E79" i="12"/>
  <c r="E73" i="12"/>
  <c r="E67" i="12"/>
  <c r="E61" i="12"/>
  <c r="E55" i="12"/>
  <c r="E49" i="12"/>
  <c r="E43" i="12"/>
  <c r="E37" i="12"/>
  <c r="E31" i="12"/>
  <c r="E25" i="12"/>
  <c r="E19" i="12"/>
  <c r="E13" i="12"/>
  <c r="E7" i="12"/>
  <c r="E136" i="13"/>
  <c r="E130" i="13"/>
  <c r="E124" i="13"/>
  <c r="E118" i="13"/>
  <c r="E100" i="13"/>
  <c r="E94" i="13"/>
  <c r="E88" i="13"/>
  <c r="E76" i="13"/>
  <c r="E70" i="13"/>
  <c r="E124" i="16"/>
  <c r="E112" i="16"/>
  <c r="E64" i="16"/>
  <c r="E40" i="16"/>
  <c r="E136" i="22"/>
  <c r="E130" i="22"/>
  <c r="E124" i="22"/>
  <c r="E118" i="22"/>
  <c r="E112" i="22"/>
  <c r="E106" i="22"/>
  <c r="E100" i="22"/>
  <c r="E94" i="22"/>
  <c r="E88" i="22"/>
  <c r="E82" i="22"/>
  <c r="E76" i="22"/>
  <c r="E70" i="22"/>
  <c r="E64" i="22"/>
  <c r="E58" i="22"/>
  <c r="E52" i="22"/>
  <c r="E46" i="22"/>
  <c r="E34" i="22"/>
  <c r="E28" i="22"/>
  <c r="E22" i="22"/>
  <c r="E16" i="22"/>
  <c r="E10" i="22"/>
  <c r="E5" i="11"/>
  <c r="E135" i="14"/>
  <c r="E129" i="14"/>
  <c r="E123" i="14"/>
  <c r="E117" i="14"/>
  <c r="E111" i="14"/>
  <c r="E105" i="14"/>
  <c r="E99" i="14"/>
  <c r="E93" i="14"/>
  <c r="E87" i="14"/>
  <c r="E81" i="14"/>
  <c r="E75" i="14"/>
  <c r="E69" i="14"/>
  <c r="E57" i="14"/>
  <c r="E51" i="14"/>
  <c r="E45" i="14"/>
  <c r="E39" i="14"/>
  <c r="E33" i="14"/>
  <c r="E27" i="14"/>
  <c r="E21" i="14"/>
  <c r="E15" i="14"/>
  <c r="E9" i="14"/>
  <c r="E86" i="14"/>
  <c r="E74" i="14"/>
  <c r="E139" i="17"/>
  <c r="E133" i="17"/>
  <c r="E127" i="17"/>
  <c r="E109" i="17"/>
  <c r="E91" i="17"/>
  <c r="E85" i="17"/>
  <c r="E79" i="17"/>
  <c r="E73" i="17"/>
  <c r="E55" i="17"/>
  <c r="E49" i="17"/>
  <c r="E37" i="17"/>
  <c r="E31" i="17"/>
  <c r="E25" i="17"/>
  <c r="E19" i="17"/>
  <c r="E13" i="17"/>
  <c r="E7" i="17"/>
  <c r="E62" i="15"/>
  <c r="E56" i="15"/>
  <c r="E50" i="15"/>
  <c r="E44" i="15"/>
  <c r="E38" i="15"/>
  <c r="E32" i="15"/>
  <c r="E26" i="15"/>
  <c r="E20" i="15"/>
  <c r="E14" i="15"/>
  <c r="E8" i="15"/>
  <c r="E135" i="16"/>
  <c r="E129" i="16"/>
  <c r="E123" i="16"/>
  <c r="E117" i="16"/>
  <c r="E111" i="16"/>
  <c r="E105" i="16"/>
  <c r="E99" i="16"/>
  <c r="E93" i="16"/>
  <c r="E87" i="16"/>
  <c r="E81" i="16"/>
  <c r="E75" i="16"/>
  <c r="E69" i="16"/>
  <c r="E63" i="16"/>
  <c r="E57" i="16"/>
  <c r="E51" i="16"/>
  <c r="E45" i="16"/>
  <c r="E39" i="16"/>
  <c r="E33" i="16"/>
  <c r="E27" i="16"/>
  <c r="E21" i="16"/>
  <c r="E15" i="16"/>
  <c r="E9" i="16"/>
  <c r="E136" i="14"/>
  <c r="E124" i="14"/>
  <c r="E106" i="14"/>
  <c r="E100" i="14"/>
  <c r="E70" i="14"/>
  <c r="E64" i="14"/>
  <c r="E34" i="14"/>
  <c r="E28" i="14"/>
  <c r="E16" i="14"/>
  <c r="E10" i="14"/>
  <c r="E140" i="16"/>
  <c r="E134" i="16"/>
  <c r="E122" i="16"/>
  <c r="E116" i="16"/>
  <c r="E110" i="16"/>
  <c r="E98" i="16"/>
  <c r="E92" i="16"/>
  <c r="E86" i="16"/>
  <c r="E68" i="16"/>
  <c r="E56" i="16"/>
  <c r="E44" i="16"/>
  <c r="E131" i="17"/>
  <c r="E136" i="18"/>
  <c r="E124" i="18"/>
  <c r="E118" i="18"/>
  <c r="E88" i="18"/>
  <c r="E82" i="18"/>
  <c r="E76" i="18"/>
  <c r="E70" i="18"/>
  <c r="E64" i="18"/>
  <c r="E58" i="18"/>
  <c r="E52" i="18"/>
  <c r="E46" i="18"/>
  <c r="E40" i="18"/>
  <c r="E34" i="18"/>
  <c r="E28" i="18"/>
  <c r="E10" i="18"/>
  <c r="E135" i="24"/>
  <c r="E129" i="24"/>
  <c r="E123" i="24"/>
  <c r="E117" i="24"/>
  <c r="E111" i="24"/>
  <c r="E105" i="24"/>
  <c r="E87" i="24"/>
  <c r="E81" i="24"/>
  <c r="E75" i="24"/>
  <c r="E69" i="24"/>
  <c r="E57" i="24"/>
  <c r="E39" i="24"/>
  <c r="E33" i="24"/>
  <c r="E27" i="24"/>
  <c r="E21" i="24"/>
  <c r="E9" i="24"/>
  <c r="E60" i="25"/>
  <c r="E140" i="31"/>
  <c r="E134" i="31"/>
  <c r="E128" i="31"/>
  <c r="E122" i="31"/>
  <c r="E116" i="31"/>
  <c r="E104" i="31"/>
  <c r="E98" i="31"/>
  <c r="E92" i="31"/>
  <c r="E86" i="31"/>
  <c r="E80" i="31"/>
  <c r="E68" i="31"/>
  <c r="E62" i="31"/>
  <c r="E56" i="31"/>
  <c r="E50" i="31"/>
  <c r="E44" i="31"/>
  <c r="E38" i="31"/>
  <c r="E32" i="31"/>
  <c r="E26" i="31"/>
  <c r="E20" i="31"/>
  <c r="E14" i="31"/>
  <c r="E133" i="14"/>
  <c r="E127" i="14"/>
  <c r="E121" i="14"/>
  <c r="E115" i="14"/>
  <c r="E109" i="14"/>
  <c r="E103" i="14"/>
  <c r="E97" i="14"/>
  <c r="E91" i="14"/>
  <c r="E85" i="14"/>
  <c r="E79" i="14"/>
  <c r="E73" i="14"/>
  <c r="E67" i="14"/>
  <c r="E61" i="14"/>
  <c r="E55" i="14"/>
  <c r="E49" i="14"/>
  <c r="E43" i="14"/>
  <c r="E37" i="14"/>
  <c r="E31" i="14"/>
  <c r="E19" i="14"/>
  <c r="E7" i="14"/>
  <c r="E136" i="15"/>
  <c r="E118" i="15"/>
  <c r="E94" i="15"/>
  <c r="E88" i="15"/>
  <c r="E82" i="15"/>
  <c r="E70" i="15"/>
  <c r="E64" i="15"/>
  <c r="E52" i="15"/>
  <c r="E40" i="15"/>
  <c r="E34" i="15"/>
  <c r="E28" i="15"/>
  <c r="E22" i="15"/>
  <c r="E137" i="16"/>
  <c r="E131" i="16"/>
  <c r="E125" i="16"/>
  <c r="E119" i="16"/>
  <c r="E113" i="16"/>
  <c r="E107" i="16"/>
  <c r="E101" i="16"/>
  <c r="E95" i="16"/>
  <c r="E89" i="16"/>
  <c r="E83" i="16"/>
  <c r="E77" i="16"/>
  <c r="E71" i="16"/>
  <c r="E65" i="16"/>
  <c r="E59" i="16"/>
  <c r="E53" i="16"/>
  <c r="E47" i="16"/>
  <c r="E41" i="16"/>
  <c r="E35" i="16"/>
  <c r="E29" i="16"/>
  <c r="E23" i="16"/>
  <c r="E17" i="16"/>
  <c r="E11" i="16"/>
  <c r="E134" i="17"/>
  <c r="E122" i="17"/>
  <c r="E98" i="17"/>
  <c r="E92" i="17"/>
  <c r="E86" i="17"/>
  <c r="E80" i="17"/>
  <c r="E74" i="17"/>
  <c r="E50" i="17"/>
  <c r="E44" i="17"/>
  <c r="E38" i="17"/>
  <c r="E32" i="17"/>
  <c r="E20" i="17"/>
  <c r="E14" i="17"/>
  <c r="E8" i="17"/>
  <c r="E120" i="24"/>
  <c r="E91" i="19"/>
  <c r="E85" i="19"/>
  <c r="E79" i="19"/>
  <c r="E73" i="19"/>
  <c r="E67" i="19"/>
  <c r="E61" i="19"/>
  <c r="E55" i="19"/>
  <c r="E49" i="19"/>
  <c r="E43" i="19"/>
  <c r="E37" i="19"/>
  <c r="E31" i="19"/>
  <c r="E25" i="19"/>
  <c r="E19" i="19"/>
  <c r="E13" i="19"/>
  <c r="E7" i="19"/>
  <c r="E114" i="20"/>
  <c r="E135" i="22"/>
  <c r="E129" i="22"/>
  <c r="E123" i="22"/>
  <c r="E117" i="22"/>
  <c r="E111" i="22"/>
  <c r="E105" i="22"/>
  <c r="E99" i="22"/>
  <c r="E93" i="22"/>
  <c r="E87" i="22"/>
  <c r="E81" i="22"/>
  <c r="E75" i="22"/>
  <c r="E69" i="22"/>
  <c r="E63" i="22"/>
  <c r="E57" i="22"/>
  <c r="E51" i="22"/>
  <c r="E45" i="22"/>
  <c r="E39" i="22"/>
  <c r="E33" i="22"/>
  <c r="E27" i="22"/>
  <c r="E21" i="22"/>
  <c r="E15" i="22"/>
  <c r="E9" i="22"/>
  <c r="E14" i="24"/>
  <c r="E132" i="30"/>
  <c r="E108" i="30"/>
  <c r="E102" i="30"/>
  <c r="E96" i="30"/>
  <c r="E90" i="30"/>
  <c r="E66" i="30"/>
  <c r="E18" i="30"/>
  <c r="E12" i="30"/>
  <c r="E6" i="30"/>
  <c r="E131" i="31"/>
  <c r="E113" i="31"/>
  <c r="E89" i="31"/>
  <c r="E78" i="19"/>
  <c r="E72" i="19"/>
  <c r="E66" i="19"/>
  <c r="E60" i="19"/>
  <c r="E54" i="19"/>
  <c r="E48" i="19"/>
  <c r="E42" i="19"/>
  <c r="E36" i="19"/>
  <c r="E30" i="19"/>
  <c r="E24" i="19"/>
  <c r="E18" i="19"/>
  <c r="E12" i="19"/>
  <c r="E6" i="19"/>
  <c r="E44" i="22"/>
  <c r="E139" i="25"/>
  <c r="E133" i="25"/>
  <c r="E127" i="25"/>
  <c r="E115" i="25"/>
  <c r="E103" i="25"/>
  <c r="E97" i="25"/>
  <c r="E91" i="25"/>
  <c r="E85" i="25"/>
  <c r="E79" i="25"/>
  <c r="E73" i="25"/>
  <c r="E67" i="25"/>
  <c r="E61" i="25"/>
  <c r="E49" i="25"/>
  <c r="E37" i="25"/>
  <c r="E31" i="25"/>
  <c r="E19" i="25"/>
  <c r="E13" i="25"/>
  <c r="E7" i="25"/>
  <c r="E135" i="26"/>
  <c r="E129" i="26"/>
  <c r="E123" i="26"/>
  <c r="E117" i="26"/>
  <c r="E111" i="26"/>
  <c r="E87" i="26"/>
  <c r="E81" i="26"/>
  <c r="E75" i="26"/>
  <c r="E51" i="26"/>
  <c r="E45" i="26"/>
  <c r="E33" i="26"/>
  <c r="E27" i="26"/>
  <c r="E21" i="26"/>
  <c r="E15" i="26"/>
  <c r="E9" i="26"/>
  <c r="E138" i="27"/>
  <c r="E114" i="27"/>
  <c r="E108" i="27"/>
  <c r="E90" i="27"/>
  <c r="E72" i="27"/>
  <c r="E66" i="27"/>
  <c r="E54" i="27"/>
  <c r="E48" i="27"/>
  <c r="E36" i="27"/>
  <c r="E6" i="27"/>
  <c r="E125" i="30"/>
  <c r="E119" i="30"/>
  <c r="E113" i="30"/>
  <c r="E107" i="30"/>
  <c r="E95" i="30"/>
  <c r="E83" i="30"/>
  <c r="E71" i="30"/>
  <c r="E65" i="30"/>
  <c r="E59" i="30"/>
  <c r="E23" i="30"/>
  <c r="E17" i="30"/>
  <c r="E11" i="30"/>
  <c r="E8" i="26"/>
  <c r="E137" i="27"/>
  <c r="E8" i="31"/>
  <c r="E5" i="26"/>
  <c r="E23" i="9"/>
  <c r="E47" i="9"/>
  <c r="E53" i="9"/>
  <c r="E59" i="9"/>
  <c r="E71" i="9"/>
  <c r="E101" i="9"/>
  <c r="E107" i="9"/>
  <c r="E125" i="9"/>
  <c r="E131" i="9"/>
  <c r="E121" i="17"/>
  <c r="E97" i="17"/>
  <c r="E61" i="17"/>
  <c r="E54" i="9"/>
  <c r="E102" i="9"/>
  <c r="E138" i="9"/>
  <c r="E84" i="10"/>
  <c r="E36" i="10"/>
  <c r="E130" i="11"/>
  <c r="E124" i="11"/>
  <c r="E118" i="11"/>
  <c r="E106" i="11"/>
  <c r="E94" i="11"/>
  <c r="E82" i="11"/>
  <c r="E70" i="11"/>
  <c r="E58" i="11"/>
  <c r="E52" i="11"/>
  <c r="E46" i="11"/>
  <c r="E34" i="11"/>
  <c r="E22" i="11"/>
  <c r="E10" i="11"/>
  <c r="E140" i="13"/>
  <c r="E134" i="13"/>
  <c r="E128" i="13"/>
  <c r="E110" i="13"/>
  <c r="E104" i="13"/>
  <c r="E92" i="13"/>
  <c r="E80" i="13"/>
  <c r="E68" i="13"/>
  <c r="E56" i="13"/>
  <c r="E44" i="13"/>
  <c r="E32" i="13"/>
  <c r="E20" i="13"/>
  <c r="E8" i="13"/>
  <c r="E37" i="15"/>
  <c r="E136" i="10"/>
  <c r="E130" i="10"/>
  <c r="E124" i="10"/>
  <c r="E112" i="10"/>
  <c r="E106" i="10"/>
  <c r="E100" i="10"/>
  <c r="E94" i="10"/>
  <c r="E82" i="10"/>
  <c r="E70" i="10"/>
  <c r="E64" i="10"/>
  <c r="E58" i="10"/>
  <c r="E46" i="10"/>
  <c r="E28" i="10"/>
  <c r="E22" i="10"/>
  <c r="E16" i="10"/>
  <c r="E10" i="10"/>
  <c r="E123" i="9"/>
  <c r="E138" i="12"/>
  <c r="E132" i="12"/>
  <c r="E126" i="12"/>
  <c r="E114" i="12"/>
  <c r="E108" i="12"/>
  <c r="E60" i="12"/>
  <c r="E48" i="12"/>
  <c r="E36" i="12"/>
  <c r="E24" i="12"/>
  <c r="E18" i="12"/>
  <c r="E12" i="12"/>
  <c r="E136" i="16"/>
  <c r="E130" i="16"/>
  <c r="E106" i="16"/>
  <c r="E100" i="16"/>
  <c r="E82" i="16"/>
  <c r="E70" i="16"/>
  <c r="E58" i="16"/>
  <c r="E52" i="16"/>
  <c r="E46" i="16"/>
  <c r="E34" i="16"/>
  <c r="E22" i="16"/>
  <c r="E140" i="17"/>
  <c r="E116" i="17"/>
  <c r="E110" i="17"/>
  <c r="E104" i="17"/>
  <c r="E68" i="17"/>
  <c r="E26" i="17"/>
  <c r="E131" i="14"/>
  <c r="E125" i="14"/>
  <c r="E119" i="14"/>
  <c r="E113" i="14"/>
  <c r="E101" i="14"/>
  <c r="E95" i="14"/>
  <c r="E89" i="14"/>
  <c r="E77" i="14"/>
  <c r="E71" i="14"/>
  <c r="E65" i="14"/>
  <c r="E59" i="14"/>
  <c r="E53" i="14"/>
  <c r="E47" i="14"/>
  <c r="E41" i="14"/>
  <c r="E29" i="14"/>
  <c r="E23" i="14"/>
  <c r="E17" i="14"/>
  <c r="E11" i="14"/>
  <c r="E106" i="9"/>
  <c r="E112" i="9"/>
  <c r="E130" i="9"/>
  <c r="E139" i="10"/>
  <c r="E127" i="10"/>
  <c r="E121" i="10"/>
  <c r="E109" i="10"/>
  <c r="E85" i="10"/>
  <c r="E79" i="10"/>
  <c r="E73" i="10"/>
  <c r="E67" i="10"/>
  <c r="E61" i="10"/>
  <c r="E55" i="10"/>
  <c r="E49" i="10"/>
  <c r="E43" i="10"/>
  <c r="E37" i="10"/>
  <c r="E31" i="10"/>
  <c r="E25" i="10"/>
  <c r="E19" i="10"/>
  <c r="E13" i="10"/>
  <c r="E7" i="10"/>
  <c r="E140" i="12"/>
  <c r="E134" i="12"/>
  <c r="E116" i="12"/>
  <c r="E110" i="12"/>
  <c r="E92" i="12"/>
  <c r="E80" i="12"/>
  <c r="E56" i="12"/>
  <c r="E50" i="12"/>
  <c r="E20" i="12"/>
  <c r="E8" i="12"/>
  <c r="E111" i="17"/>
  <c r="E93" i="17"/>
  <c r="E57" i="17"/>
  <c r="E39" i="17"/>
  <c r="E106" i="18"/>
  <c r="E68" i="19"/>
  <c r="E50" i="19"/>
  <c r="E129" i="13"/>
  <c r="E117" i="13"/>
  <c r="E105" i="13"/>
  <c r="E99" i="13"/>
  <c r="E75" i="13"/>
  <c r="E57" i="13"/>
  <c r="E33" i="13"/>
  <c r="E5" i="14"/>
  <c r="E139" i="15"/>
  <c r="E133" i="15"/>
  <c r="E127" i="15"/>
  <c r="E109" i="15"/>
  <c r="E103" i="15"/>
  <c r="E97" i="15"/>
  <c r="E85" i="15"/>
  <c r="E79" i="15"/>
  <c r="E73" i="15"/>
  <c r="E61" i="15"/>
  <c r="E55" i="15"/>
  <c r="E31" i="15"/>
  <c r="E25" i="15"/>
  <c r="E19" i="15"/>
  <c r="E13" i="15"/>
  <c r="E7" i="15"/>
  <c r="E123" i="18"/>
  <c r="E117" i="18"/>
  <c r="E99" i="18"/>
  <c r="E93" i="18"/>
  <c r="E63" i="18"/>
  <c r="E57" i="18"/>
  <c r="E51" i="18"/>
  <c r="E15" i="18"/>
  <c r="E9" i="18"/>
  <c r="E130" i="12"/>
  <c r="E118" i="12"/>
  <c r="E112" i="12"/>
  <c r="E100" i="12"/>
  <c r="E88" i="12"/>
  <c r="E64" i="12"/>
  <c r="E52" i="12"/>
  <c r="E28" i="12"/>
  <c r="E16" i="12"/>
  <c r="E137" i="13"/>
  <c r="E125" i="13"/>
  <c r="E119" i="13"/>
  <c r="E95" i="13"/>
  <c r="E89" i="13"/>
  <c r="E77" i="13"/>
  <c r="E65" i="13"/>
  <c r="E59" i="13"/>
  <c r="E129" i="15"/>
  <c r="E123" i="15"/>
  <c r="E111" i="15"/>
  <c r="E93" i="15"/>
  <c r="E81" i="15"/>
  <c r="E63" i="15"/>
  <c r="E33" i="15"/>
  <c r="E21" i="15"/>
  <c r="E128" i="16"/>
  <c r="E104" i="16"/>
  <c r="E80" i="16"/>
  <c r="E74" i="16"/>
  <c r="E62" i="16"/>
  <c r="E50" i="16"/>
  <c r="E64" i="13"/>
  <c r="E40" i="13"/>
  <c r="E138" i="17"/>
  <c r="E132" i="17"/>
  <c r="E108" i="17"/>
  <c r="E96" i="17"/>
  <c r="E90" i="17"/>
  <c r="E84" i="17"/>
  <c r="E72" i="17"/>
  <c r="E66" i="17"/>
  <c r="E54" i="17"/>
  <c r="E48" i="17"/>
  <c r="E42" i="17"/>
  <c r="E30" i="17"/>
  <c r="E140" i="10"/>
  <c r="E134" i="10"/>
  <c r="E128" i="10"/>
  <c r="E122" i="10"/>
  <c r="E116" i="10"/>
  <c r="E110" i="10"/>
  <c r="E104" i="10"/>
  <c r="E98" i="10"/>
  <c r="E92" i="10"/>
  <c r="E86" i="10"/>
  <c r="E80" i="10"/>
  <c r="E74" i="10"/>
  <c r="E68" i="10"/>
  <c r="E62" i="10"/>
  <c r="E56" i="10"/>
  <c r="E50" i="10"/>
  <c r="E44" i="10"/>
  <c r="E38" i="10"/>
  <c r="E32" i="10"/>
  <c r="E26" i="10"/>
  <c r="E20" i="10"/>
  <c r="E14" i="10"/>
  <c r="E8" i="10"/>
  <c r="E129" i="12"/>
  <c r="E92" i="14"/>
  <c r="E68" i="14"/>
  <c r="E56" i="14"/>
  <c r="E44" i="14"/>
  <c r="E38" i="14"/>
  <c r="E26" i="14"/>
  <c r="E8" i="14"/>
  <c r="E136" i="20"/>
  <c r="E124" i="20"/>
  <c r="E118" i="20"/>
  <c r="E112" i="20"/>
  <c r="E5" i="20"/>
  <c r="E138" i="15"/>
  <c r="E126" i="15"/>
  <c r="E96" i="15"/>
  <c r="E60" i="15"/>
  <c r="E54" i="15"/>
  <c r="E42" i="15"/>
  <c r="E30" i="15"/>
  <c r="E18" i="15"/>
  <c r="E6" i="15"/>
  <c r="E47" i="13"/>
  <c r="E35" i="13"/>
  <c r="E29" i="13"/>
  <c r="E137" i="15"/>
  <c r="E131" i="15"/>
  <c r="E125" i="15"/>
  <c r="E119" i="15"/>
  <c r="E113" i="15"/>
  <c r="E107" i="15"/>
  <c r="E101" i="15"/>
  <c r="E95" i="15"/>
  <c r="E89" i="15"/>
  <c r="E83" i="15"/>
  <c r="E77" i="15"/>
  <c r="E71" i="15"/>
  <c r="E65" i="15"/>
  <c r="E53" i="15"/>
  <c r="E47" i="15"/>
  <c r="E41" i="15"/>
  <c r="E35" i="15"/>
  <c r="E29" i="15"/>
  <c r="E23" i="15"/>
  <c r="E17" i="15"/>
  <c r="E11" i="15"/>
  <c r="E131" i="19"/>
  <c r="E125" i="19"/>
  <c r="E113" i="19"/>
  <c r="E107" i="19"/>
  <c r="E101" i="19"/>
  <c r="E95" i="19"/>
  <c r="E77" i="19"/>
  <c r="E47" i="19"/>
  <c r="E41" i="19"/>
  <c r="E35" i="19"/>
  <c r="E29" i="19"/>
  <c r="E23" i="19"/>
  <c r="E17" i="19"/>
  <c r="E11" i="19"/>
  <c r="E137" i="24"/>
  <c r="E131" i="24"/>
  <c r="E125" i="24"/>
  <c r="E119" i="24"/>
  <c r="E107" i="24"/>
  <c r="E101" i="24"/>
  <c r="E89" i="24"/>
  <c r="E83" i="24"/>
  <c r="E77" i="24"/>
  <c r="E59" i="24"/>
  <c r="E53" i="24"/>
  <c r="E41" i="24"/>
  <c r="E35" i="24"/>
  <c r="E29" i="24"/>
  <c r="E23" i="24"/>
  <c r="E38" i="16"/>
  <c r="E20" i="16"/>
  <c r="E8" i="16"/>
  <c r="E137" i="17"/>
  <c r="E125" i="17"/>
  <c r="E119" i="17"/>
  <c r="E113" i="17"/>
  <c r="E107" i="17"/>
  <c r="E101" i="17"/>
  <c r="E95" i="17"/>
  <c r="E89" i="17"/>
  <c r="E83" i="17"/>
  <c r="E77" i="17"/>
  <c r="E71" i="17"/>
  <c r="E65" i="17"/>
  <c r="E59" i="17"/>
  <c r="E53" i="17"/>
  <c r="E47" i="17"/>
  <c r="E41" i="17"/>
  <c r="E35" i="17"/>
  <c r="E29" i="17"/>
  <c r="E23" i="17"/>
  <c r="E17" i="17"/>
  <c r="E11" i="17"/>
  <c r="E49" i="16"/>
  <c r="E43" i="16"/>
  <c r="E25" i="16"/>
  <c r="E19" i="16"/>
  <c r="E13" i="16"/>
  <c r="E140" i="24"/>
  <c r="E134" i="24"/>
  <c r="E128" i="24"/>
  <c r="E116" i="24"/>
  <c r="E110" i="24"/>
  <c r="E104" i="24"/>
  <c r="E86" i="24"/>
  <c r="E74" i="24"/>
  <c r="E62" i="24"/>
  <c r="E56" i="24"/>
  <c r="E50" i="24"/>
  <c r="E44" i="24"/>
  <c r="E32" i="24"/>
  <c r="E20" i="24"/>
  <c r="E138" i="25"/>
  <c r="E132" i="25"/>
  <c r="E126" i="25"/>
  <c r="E120" i="25"/>
  <c r="E114" i="25"/>
  <c r="E108" i="25"/>
  <c r="E102" i="25"/>
  <c r="E96" i="25"/>
  <c r="E90" i="25"/>
  <c r="E84" i="25"/>
  <c r="E78" i="25"/>
  <c r="E72" i="25"/>
  <c r="E66" i="25"/>
  <c r="E48" i="25"/>
  <c r="E42" i="25"/>
  <c r="E36" i="25"/>
  <c r="E30" i="25"/>
  <c r="E12" i="25"/>
  <c r="E137" i="26"/>
  <c r="E113" i="26"/>
  <c r="E101" i="26"/>
  <c r="E95" i="26"/>
  <c r="E71" i="26"/>
  <c r="E59" i="26"/>
  <c r="E53" i="26"/>
  <c r="E35" i="26"/>
  <c r="E29" i="26"/>
  <c r="E11" i="26"/>
  <c r="E56" i="27"/>
  <c r="E32" i="27"/>
  <c r="E5" i="30"/>
  <c r="E38" i="19"/>
  <c r="E32" i="19"/>
  <c r="E26" i="19"/>
  <c r="E20" i="19"/>
  <c r="E14" i="19"/>
  <c r="E8" i="19"/>
  <c r="E138" i="20"/>
  <c r="E132" i="20"/>
  <c r="E126" i="20"/>
  <c r="E120" i="20"/>
  <c r="E108" i="20"/>
  <c r="E102" i="20"/>
  <c r="E90" i="20"/>
  <c r="E84" i="20"/>
  <c r="E66" i="20"/>
  <c r="E54" i="20"/>
  <c r="E48" i="20"/>
  <c r="E42" i="20"/>
  <c r="E30" i="20"/>
  <c r="E24" i="20"/>
  <c r="E12" i="20"/>
  <c r="E6" i="20"/>
  <c r="E136" i="26"/>
  <c r="E130" i="26"/>
  <c r="E124" i="26"/>
  <c r="E106" i="26"/>
  <c r="E100" i="26"/>
  <c r="E88" i="26"/>
  <c r="E82" i="26"/>
  <c r="E76" i="26"/>
  <c r="E40" i="26"/>
  <c r="E34" i="26"/>
  <c r="E28" i="26"/>
  <c r="E136" i="30"/>
  <c r="E118" i="30"/>
  <c r="E112" i="30"/>
  <c r="E106" i="30"/>
  <c r="E94" i="30"/>
  <c r="E88" i="30"/>
  <c r="E82" i="30"/>
  <c r="E76" i="30"/>
  <c r="E64" i="30"/>
  <c r="E58" i="30"/>
  <c r="E34" i="30"/>
  <c r="E28" i="30"/>
  <c r="E22" i="30"/>
  <c r="E17" i="24"/>
  <c r="E135" i="25"/>
  <c r="E129" i="25"/>
  <c r="E123" i="25"/>
  <c r="E105" i="25"/>
  <c r="E99" i="25"/>
  <c r="E93" i="25"/>
  <c r="E75" i="25"/>
  <c r="E63" i="25"/>
  <c r="E51" i="25"/>
  <c r="E45" i="25"/>
  <c r="E39" i="25"/>
  <c r="E33" i="25"/>
  <c r="E21" i="25"/>
  <c r="E15" i="25"/>
  <c r="E5" i="24"/>
  <c r="E64" i="24"/>
  <c r="E104" i="25"/>
  <c r="E80" i="25"/>
  <c r="E76" i="27"/>
  <c r="E46" i="27"/>
  <c r="E133" i="26"/>
  <c r="E121" i="26"/>
  <c r="E103" i="26"/>
  <c r="E97" i="26"/>
  <c r="E85" i="26"/>
  <c r="E79" i="26"/>
  <c r="E73" i="26"/>
  <c r="E55" i="26"/>
  <c r="E13" i="26"/>
  <c r="E7" i="26"/>
  <c r="E139" i="27"/>
  <c r="E127" i="27"/>
  <c r="E121" i="27"/>
  <c r="E109" i="27"/>
  <c r="E91" i="27"/>
  <c r="E85" i="27"/>
  <c r="E79" i="27"/>
  <c r="E67" i="27"/>
  <c r="E49" i="27"/>
  <c r="E37" i="27"/>
  <c r="E19" i="27"/>
  <c r="E13" i="27"/>
  <c r="E7" i="27"/>
  <c r="E83" i="31"/>
  <c r="E65" i="31"/>
  <c r="E41" i="31"/>
  <c r="E23" i="31"/>
  <c r="E106" i="20"/>
  <c r="E100" i="20"/>
  <c r="E94" i="20"/>
  <c r="E88" i="20"/>
  <c r="E64" i="20"/>
  <c r="E46" i="20"/>
  <c r="E34" i="20"/>
  <c r="E16" i="20"/>
  <c r="E137" i="31"/>
  <c r="E125" i="31"/>
  <c r="E119" i="31"/>
  <c r="E107" i="31"/>
  <c r="E95" i="31"/>
  <c r="E131" i="22"/>
  <c r="E125" i="22"/>
  <c r="E101" i="22"/>
  <c r="E89" i="22"/>
  <c r="E47" i="22"/>
  <c r="E41" i="22"/>
  <c r="E17" i="22"/>
  <c r="E124" i="25"/>
  <c r="E100" i="25"/>
  <c r="E94" i="25"/>
  <c r="E88" i="25"/>
  <c r="E114" i="26"/>
  <c r="E108" i="26"/>
  <c r="E78" i="26"/>
  <c r="E72" i="26"/>
  <c r="E66" i="26"/>
  <c r="E36" i="26"/>
  <c r="E18" i="26"/>
  <c r="E126" i="27"/>
  <c r="E102" i="27"/>
  <c r="E60" i="27"/>
  <c r="E18" i="27"/>
  <c r="E130" i="31"/>
  <c r="E124" i="31"/>
  <c r="E106" i="31"/>
  <c r="E94" i="31"/>
  <c r="E82" i="31"/>
  <c r="E64" i="31"/>
  <c r="E52" i="31"/>
  <c r="E46" i="31"/>
  <c r="E40" i="31"/>
  <c r="E136" i="24"/>
  <c r="E130" i="24"/>
  <c r="E118" i="24"/>
  <c r="E106" i="24"/>
  <c r="E100" i="24"/>
  <c r="E94" i="24"/>
  <c r="E88" i="24"/>
  <c r="E82" i="24"/>
  <c r="E76" i="24"/>
  <c r="E70" i="24"/>
  <c r="E58" i="24"/>
  <c r="E52" i="24"/>
  <c r="E46" i="24"/>
  <c r="E34" i="24"/>
  <c r="E28" i="24"/>
  <c r="E22" i="24"/>
  <c r="E16" i="24"/>
  <c r="E140" i="25"/>
  <c r="E134" i="25"/>
  <c r="E128" i="25"/>
  <c r="E116" i="25"/>
  <c r="E110" i="25"/>
  <c r="E98" i="25"/>
  <c r="E92" i="25"/>
  <c r="E86" i="25"/>
  <c r="E74" i="25"/>
  <c r="E68" i="25"/>
  <c r="E62" i="25"/>
  <c r="E56" i="25"/>
  <c r="E50" i="25"/>
  <c r="E44" i="25"/>
  <c r="E38" i="25"/>
  <c r="E32" i="25"/>
  <c r="E20" i="25"/>
  <c r="E14" i="25"/>
  <c r="E8" i="25"/>
  <c r="E94" i="26"/>
  <c r="E52" i="26"/>
  <c r="E10" i="26"/>
  <c r="E136" i="27"/>
  <c r="E130" i="27"/>
  <c r="E124" i="27"/>
  <c r="E118" i="27"/>
  <c r="E112" i="27"/>
  <c r="E106" i="27"/>
  <c r="E100" i="27"/>
  <c r="E94" i="27"/>
  <c r="E88" i="27"/>
  <c r="E70" i="27"/>
  <c r="E64" i="27"/>
  <c r="E58" i="27"/>
  <c r="E52" i="27"/>
  <c r="E40" i="27"/>
  <c r="E34" i="27"/>
  <c r="E28" i="27"/>
  <c r="E22" i="27"/>
  <c r="E16" i="27"/>
  <c r="E140" i="22"/>
  <c r="E134" i="22"/>
  <c r="E128" i="22"/>
  <c r="E122" i="22"/>
  <c r="E116" i="22"/>
  <c r="E110" i="22"/>
  <c r="E104" i="22"/>
  <c r="E92" i="22"/>
  <c r="E86" i="22"/>
  <c r="E80" i="22"/>
  <c r="E74" i="22"/>
  <c r="E68" i="22"/>
  <c r="E56" i="22"/>
  <c r="E38" i="22"/>
  <c r="E32" i="22"/>
  <c r="E20" i="22"/>
  <c r="E14" i="22"/>
  <c r="E8" i="22"/>
  <c r="E137" i="30"/>
  <c r="E131" i="30"/>
  <c r="E101" i="30"/>
  <c r="E89" i="30"/>
  <c r="E77" i="30"/>
  <c r="E53" i="30"/>
  <c r="E47" i="30"/>
  <c r="E41" i="30"/>
  <c r="E35" i="30"/>
  <c r="S105" i="31"/>
  <c r="S129" i="31"/>
  <c r="S117" i="31"/>
  <c r="S105" i="30"/>
  <c r="S129" i="30"/>
  <c r="S117" i="30"/>
  <c r="G126" i="25"/>
  <c r="G125" i="27"/>
  <c r="H136" i="25"/>
  <c r="H130" i="24"/>
  <c r="F114" i="25"/>
  <c r="F105" i="26"/>
  <c r="H131" i="26"/>
  <c r="H135" i="27"/>
  <c r="H138" i="26"/>
  <c r="G122" i="25"/>
  <c r="H131" i="27"/>
  <c r="F113" i="24"/>
  <c r="H130" i="26"/>
  <c r="G125" i="22"/>
  <c r="H135" i="25"/>
  <c r="F115" i="25"/>
  <c r="F109" i="24"/>
  <c r="G121" i="26"/>
  <c r="H132" i="24"/>
  <c r="F114" i="22"/>
  <c r="G118" i="24"/>
  <c r="G119" i="25"/>
  <c r="F112" i="26"/>
  <c r="F112" i="22"/>
  <c r="G121" i="25"/>
  <c r="G120" i="24"/>
  <c r="F106" i="24"/>
  <c r="H134" i="27"/>
  <c r="H140" i="22"/>
  <c r="G127" i="27"/>
  <c r="H135" i="26"/>
  <c r="G122" i="24"/>
  <c r="F109" i="27"/>
  <c r="H133" i="26"/>
  <c r="F108" i="25"/>
  <c r="H130" i="25"/>
  <c r="F108" i="27"/>
  <c r="G128" i="26"/>
  <c r="F116" i="22"/>
  <c r="H133" i="24"/>
  <c r="G123" i="27"/>
  <c r="H130" i="27"/>
  <c r="H139" i="24"/>
  <c r="F112" i="27"/>
  <c r="H137" i="24"/>
  <c r="G121" i="24"/>
  <c r="F106" i="26"/>
  <c r="G120" i="26"/>
  <c r="F107" i="24"/>
  <c r="H134" i="24"/>
  <c r="H136" i="24"/>
  <c r="F115" i="27"/>
  <c r="H133" i="25"/>
  <c r="F105" i="24"/>
  <c r="G124" i="25"/>
  <c r="H138" i="27"/>
  <c r="H131" i="24"/>
  <c r="G128" i="27"/>
  <c r="F108" i="22"/>
  <c r="H133" i="27"/>
  <c r="G126" i="24"/>
  <c r="F110" i="24"/>
  <c r="G119" i="26"/>
  <c r="F109" i="26"/>
  <c r="G120" i="22"/>
  <c r="H137" i="27"/>
  <c r="F114" i="24"/>
  <c r="F106" i="27"/>
  <c r="F115" i="24"/>
  <c r="F111" i="22"/>
  <c r="H129" i="25"/>
  <c r="F111" i="26"/>
  <c r="G124" i="22"/>
  <c r="G124" i="27"/>
  <c r="G122" i="27"/>
  <c r="H135" i="24"/>
  <c r="G119" i="24"/>
  <c r="G118" i="25"/>
  <c r="H139" i="26"/>
  <c r="F109" i="22"/>
  <c r="H136" i="22"/>
  <c r="H129" i="24"/>
  <c r="F116" i="26"/>
  <c r="H138" i="22"/>
  <c r="H137" i="22"/>
  <c r="G126" i="26"/>
  <c r="H132" i="26"/>
  <c r="G127" i="25"/>
  <c r="H139" i="22"/>
  <c r="G120" i="27"/>
  <c r="H134" i="25"/>
  <c r="F109" i="25"/>
  <c r="H131" i="22"/>
  <c r="H132" i="22"/>
  <c r="G128" i="22"/>
  <c r="G118" i="26"/>
  <c r="F116" i="27"/>
  <c r="G117" i="26"/>
  <c r="F115" i="22"/>
  <c r="F110" i="26"/>
  <c r="G121" i="22"/>
  <c r="F105" i="22"/>
  <c r="F106" i="22"/>
  <c r="H140" i="26"/>
  <c r="G117" i="22"/>
  <c r="G121" i="27"/>
  <c r="F112" i="24"/>
  <c r="G117" i="27"/>
  <c r="H132" i="27"/>
  <c r="F107" i="26"/>
  <c r="G128" i="24"/>
  <c r="F105" i="27"/>
  <c r="F116" i="24"/>
  <c r="F106" i="25"/>
  <c r="G120" i="25"/>
  <c r="G126" i="22"/>
  <c r="G119" i="22"/>
  <c r="G127" i="22"/>
  <c r="F115" i="26"/>
  <c r="F113" i="22"/>
  <c r="F110" i="27"/>
  <c r="F107" i="22"/>
  <c r="H140" i="27"/>
  <c r="F114" i="27"/>
  <c r="F108" i="24"/>
  <c r="G117" i="24"/>
  <c r="G118" i="27"/>
  <c r="G123" i="24"/>
  <c r="F105" i="25"/>
  <c r="G118" i="22"/>
  <c r="G126" i="27"/>
  <c r="H137" i="26"/>
  <c r="H140" i="24"/>
  <c r="F107" i="27"/>
  <c r="F107" i="25"/>
  <c r="F116" i="25"/>
  <c r="H139" i="27"/>
  <c r="H130" i="22"/>
  <c r="H140" i="25"/>
  <c r="H137" i="25"/>
  <c r="F112" i="25"/>
  <c r="H136" i="26"/>
  <c r="G124" i="26"/>
  <c r="G117" i="25"/>
  <c r="H134" i="26"/>
  <c r="H134" i="22"/>
  <c r="F108" i="26"/>
  <c r="F111" i="27"/>
  <c r="H138" i="24"/>
  <c r="G125" i="24"/>
  <c r="F110" i="25"/>
  <c r="H138" i="25"/>
  <c r="F113" i="25"/>
  <c r="G123" i="22"/>
  <c r="G122" i="22"/>
  <c r="G128" i="25"/>
  <c r="H135" i="22"/>
  <c r="G125" i="26"/>
  <c r="F113" i="26"/>
  <c r="G127" i="26"/>
  <c r="G119" i="27"/>
  <c r="F113" i="27"/>
  <c r="H129" i="22"/>
  <c r="G124" i="24"/>
  <c r="H131" i="25"/>
  <c r="H139" i="25"/>
  <c r="H132" i="25"/>
  <c r="H136" i="27"/>
  <c r="F111" i="25"/>
  <c r="H129" i="26"/>
  <c r="G123" i="26"/>
  <c r="G123" i="25"/>
  <c r="F114" i="26"/>
  <c r="F111" i="24"/>
  <c r="H129" i="27"/>
  <c r="F110" i="22"/>
  <c r="G125" i="25"/>
  <c r="G127" i="24"/>
  <c r="H133" i="22"/>
  <c r="G122" i="26"/>
  <c r="N135" i="27"/>
  <c r="J124" i="26"/>
  <c r="J122" i="22"/>
  <c r="I110" i="22"/>
  <c r="J119" i="27"/>
  <c r="J121" i="25"/>
  <c r="M119" i="22"/>
  <c r="K137" i="25"/>
  <c r="K140" i="22"/>
  <c r="N129" i="31"/>
  <c r="M125" i="31"/>
  <c r="L109" i="31"/>
  <c r="J120" i="25"/>
  <c r="I115" i="22"/>
  <c r="I108" i="26"/>
  <c r="J126" i="26"/>
  <c r="M123" i="22"/>
  <c r="K133" i="26"/>
  <c r="M119" i="24"/>
  <c r="K136" i="24"/>
  <c r="K138" i="26"/>
  <c r="I106" i="27"/>
  <c r="L111" i="24"/>
  <c r="J127" i="22"/>
  <c r="N130" i="30"/>
  <c r="L111" i="30"/>
  <c r="M120" i="30"/>
  <c r="L109" i="26"/>
  <c r="L109" i="22"/>
  <c r="N139" i="22"/>
  <c r="M119" i="31"/>
  <c r="K140" i="25"/>
  <c r="I109" i="26"/>
  <c r="I108" i="24"/>
  <c r="K129" i="27"/>
  <c r="M124" i="27"/>
  <c r="M127" i="26"/>
  <c r="M127" i="22"/>
  <c r="N129" i="27"/>
  <c r="J119" i="25"/>
  <c r="M124" i="22"/>
  <c r="J120" i="24"/>
  <c r="M123" i="31"/>
  <c r="N140" i="31"/>
  <c r="M122" i="31"/>
  <c r="L105" i="24"/>
  <c r="J124" i="22"/>
  <c r="I106" i="26"/>
  <c r="I105" i="24"/>
  <c r="M118" i="26"/>
  <c r="J125" i="27"/>
  <c r="K138" i="27"/>
  <c r="N132" i="27"/>
  <c r="L108" i="24"/>
  <c r="M125" i="27"/>
  <c r="M118" i="27"/>
  <c r="I112" i="25"/>
  <c r="K131" i="26"/>
  <c r="K131" i="22"/>
  <c r="M117" i="22"/>
  <c r="L114" i="30"/>
  <c r="M126" i="30"/>
  <c r="N137" i="30"/>
  <c r="K134" i="26"/>
  <c r="I106" i="25"/>
  <c r="K134" i="22"/>
  <c r="J123" i="26"/>
  <c r="M125" i="24"/>
  <c r="J123" i="22"/>
  <c r="I107" i="26"/>
  <c r="N136" i="31"/>
  <c r="I115" i="27"/>
  <c r="K132" i="27"/>
  <c r="I107" i="25"/>
  <c r="I107" i="24"/>
  <c r="M117" i="26"/>
  <c r="M122" i="30"/>
  <c r="J121" i="22"/>
  <c r="N130" i="22"/>
  <c r="N134" i="31"/>
  <c r="N139" i="31"/>
  <c r="K129" i="26"/>
  <c r="N130" i="24"/>
  <c r="I114" i="25"/>
  <c r="N138" i="30"/>
  <c r="N133" i="27"/>
  <c r="J118" i="24"/>
  <c r="N131" i="27"/>
  <c r="N133" i="22"/>
  <c r="L108" i="31"/>
  <c r="M126" i="31"/>
  <c r="M121" i="31"/>
  <c r="M123" i="27"/>
  <c r="L111" i="22"/>
  <c r="K134" i="25"/>
  <c r="L107" i="26"/>
  <c r="I116" i="25"/>
  <c r="I107" i="27"/>
  <c r="J127" i="27"/>
  <c r="M121" i="27"/>
  <c r="L113" i="27"/>
  <c r="K138" i="22"/>
  <c r="L107" i="27"/>
  <c r="N139" i="27"/>
  <c r="I116" i="26"/>
  <c r="I113" i="25"/>
  <c r="I116" i="22"/>
  <c r="M122" i="22"/>
  <c r="L115" i="30"/>
  <c r="M117" i="30"/>
  <c r="M123" i="30"/>
  <c r="K135" i="25"/>
  <c r="J120" i="27"/>
  <c r="J119" i="26"/>
  <c r="M126" i="22"/>
  <c r="M128" i="27"/>
  <c r="N137" i="27"/>
  <c r="M117" i="24"/>
  <c r="L115" i="22"/>
  <c r="K140" i="24"/>
  <c r="M128" i="22"/>
  <c r="N139" i="26"/>
  <c r="J123" i="25"/>
  <c r="K138" i="24"/>
  <c r="J125" i="26"/>
  <c r="M120" i="27"/>
  <c r="L109" i="24"/>
  <c r="K138" i="25"/>
  <c r="K137" i="26"/>
  <c r="L110" i="31"/>
  <c r="L116" i="31"/>
  <c r="N132" i="31"/>
  <c r="K139" i="27"/>
  <c r="I114" i="27"/>
  <c r="N134" i="27"/>
  <c r="N137" i="26"/>
  <c r="K131" i="27"/>
  <c r="M119" i="27"/>
  <c r="K132" i="25"/>
  <c r="J122" i="24"/>
  <c r="K132" i="24"/>
  <c r="J123" i="27"/>
  <c r="K135" i="26"/>
  <c r="K129" i="22"/>
  <c r="M123" i="26"/>
  <c r="I105" i="26"/>
  <c r="J122" i="25"/>
  <c r="I105" i="22"/>
  <c r="I116" i="27"/>
  <c r="N131" i="30"/>
  <c r="L107" i="30"/>
  <c r="N133" i="30"/>
  <c r="I109" i="27"/>
  <c r="I112" i="26"/>
  <c r="L114" i="24"/>
  <c r="I112" i="22"/>
  <c r="M118" i="24"/>
  <c r="J117" i="27"/>
  <c r="M118" i="30"/>
  <c r="L108" i="30"/>
  <c r="N134" i="30"/>
  <c r="L112" i="27"/>
  <c r="M124" i="26"/>
  <c r="J128" i="24"/>
  <c r="N140" i="22"/>
  <c r="N134" i="22"/>
  <c r="I108" i="25"/>
  <c r="M124" i="24"/>
  <c r="L112" i="31"/>
  <c r="N134" i="24"/>
  <c r="K137" i="24"/>
  <c r="L114" i="26"/>
  <c r="M128" i="26"/>
  <c r="K139" i="25"/>
  <c r="K133" i="27"/>
  <c r="L114" i="27"/>
  <c r="L110" i="26"/>
  <c r="L110" i="22"/>
  <c r="K140" i="27"/>
  <c r="L105" i="30"/>
  <c r="J122" i="26"/>
  <c r="N133" i="31"/>
  <c r="K136" i="26"/>
  <c r="L110" i="24"/>
  <c r="J120" i="26"/>
  <c r="K133" i="24"/>
  <c r="L108" i="26"/>
  <c r="J123" i="24"/>
  <c r="L112" i="24"/>
  <c r="K136" i="25"/>
  <c r="M118" i="31"/>
  <c r="N131" i="31"/>
  <c r="L111" i="31"/>
  <c r="J128" i="27"/>
  <c r="J119" i="22"/>
  <c r="L108" i="27"/>
  <c r="K133" i="25"/>
  <c r="J118" i="27"/>
  <c r="M126" i="26"/>
  <c r="M123" i="24"/>
  <c r="I115" i="26"/>
  <c r="K130" i="25"/>
  <c r="I113" i="27"/>
  <c r="J121" i="24"/>
  <c r="I112" i="27"/>
  <c r="I113" i="26"/>
  <c r="N138" i="22"/>
  <c r="N132" i="26"/>
  <c r="N132" i="22"/>
  <c r="M126" i="27"/>
  <c r="M128" i="30"/>
  <c r="L116" i="30"/>
  <c r="M127" i="30"/>
  <c r="L106" i="24"/>
  <c r="N130" i="27"/>
  <c r="N135" i="26"/>
  <c r="K139" i="24"/>
  <c r="N135" i="22"/>
  <c r="I111" i="26"/>
  <c r="I111" i="22"/>
  <c r="I114" i="26"/>
  <c r="I112" i="24"/>
  <c r="M127" i="24"/>
  <c r="N132" i="24"/>
  <c r="M128" i="31"/>
  <c r="M120" i="31"/>
  <c r="M124" i="31"/>
  <c r="J126" i="27"/>
  <c r="K130" i="24"/>
  <c r="N129" i="22"/>
  <c r="J122" i="27"/>
  <c r="L115" i="26"/>
  <c r="J124" i="25"/>
  <c r="N129" i="26"/>
  <c r="M125" i="26"/>
  <c r="K129" i="25"/>
  <c r="M125" i="22"/>
  <c r="J127" i="26"/>
  <c r="I110" i="24"/>
  <c r="N133" i="26"/>
  <c r="L115" i="27"/>
  <c r="M122" i="26"/>
  <c r="L113" i="22"/>
  <c r="M121" i="26"/>
  <c r="M121" i="22"/>
  <c r="N134" i="26"/>
  <c r="M121" i="24"/>
  <c r="M117" i="31"/>
  <c r="J119" i="24"/>
  <c r="N138" i="26"/>
  <c r="L114" i="22"/>
  <c r="M122" i="24"/>
  <c r="K131" i="25"/>
  <c r="L107" i="24"/>
  <c r="N136" i="30"/>
  <c r="L106" i="30"/>
  <c r="K131" i="24"/>
  <c r="J117" i="24"/>
  <c r="I113" i="22"/>
  <c r="M120" i="24"/>
  <c r="M120" i="22"/>
  <c r="J127" i="25"/>
  <c r="N136" i="27"/>
  <c r="J125" i="22"/>
  <c r="N131" i="26"/>
  <c r="I111" i="27"/>
  <c r="L108" i="22"/>
  <c r="N138" i="27"/>
  <c r="N129" i="30"/>
  <c r="I110" i="25"/>
  <c r="K132" i="22"/>
  <c r="I115" i="25"/>
  <c r="M127" i="27"/>
  <c r="K130" i="27"/>
  <c r="I111" i="24"/>
  <c r="M117" i="27"/>
  <c r="I109" i="22"/>
  <c r="L112" i="30"/>
  <c r="L107" i="31"/>
  <c r="J118" i="26"/>
  <c r="J118" i="22"/>
  <c r="K134" i="24"/>
  <c r="N130" i="26"/>
  <c r="I106" i="22"/>
  <c r="J127" i="24"/>
  <c r="N135" i="31"/>
  <c r="L115" i="31"/>
  <c r="M127" i="31"/>
  <c r="J124" i="27"/>
  <c r="I109" i="25"/>
  <c r="N129" i="24"/>
  <c r="M118" i="22"/>
  <c r="L113" i="26"/>
  <c r="J126" i="24"/>
  <c r="L105" i="22"/>
  <c r="J125" i="25"/>
  <c r="K136" i="27"/>
  <c r="K139" i="26"/>
  <c r="N136" i="24"/>
  <c r="K139" i="22"/>
  <c r="N138" i="24"/>
  <c r="I111" i="25"/>
  <c r="I108" i="27"/>
  <c r="J118" i="25"/>
  <c r="L113" i="24"/>
  <c r="N140" i="27"/>
  <c r="N137" i="24"/>
  <c r="L109" i="30"/>
  <c r="N135" i="30"/>
  <c r="L110" i="30"/>
  <c r="K135" i="27"/>
  <c r="N140" i="24"/>
  <c r="J126" i="22"/>
  <c r="K136" i="22"/>
  <c r="I110" i="26"/>
  <c r="L113" i="30"/>
  <c r="L109" i="27"/>
  <c r="L112" i="26"/>
  <c r="L112" i="22"/>
  <c r="N135" i="24"/>
  <c r="L105" i="27"/>
  <c r="M119" i="26"/>
  <c r="I105" i="27"/>
  <c r="L116" i="22"/>
  <c r="L114" i="31"/>
  <c r="L105" i="31"/>
  <c r="N138" i="31"/>
  <c r="N131" i="24"/>
  <c r="L107" i="22"/>
  <c r="K132" i="26"/>
  <c r="K130" i="26"/>
  <c r="L111" i="26"/>
  <c r="I115" i="24"/>
  <c r="J128" i="26"/>
  <c r="J125" i="24"/>
  <c r="J128" i="22"/>
  <c r="K140" i="26"/>
  <c r="I106" i="24"/>
  <c r="I109" i="24"/>
  <c r="L111" i="27"/>
  <c r="J128" i="25"/>
  <c r="L106" i="26"/>
  <c r="M126" i="24"/>
  <c r="K133" i="22"/>
  <c r="L105" i="26"/>
  <c r="M119" i="30"/>
  <c r="M124" i="30"/>
  <c r="M121" i="30"/>
  <c r="K130" i="22"/>
  <c r="L106" i="27"/>
  <c r="I113" i="24"/>
  <c r="I114" i="24"/>
  <c r="L116" i="26"/>
  <c r="J126" i="25"/>
  <c r="N136" i="22"/>
  <c r="I110" i="27"/>
  <c r="I108" i="22"/>
  <c r="K135" i="24"/>
  <c r="N140" i="30"/>
  <c r="M125" i="30"/>
  <c r="N132" i="30"/>
  <c r="K135" i="22"/>
  <c r="K129" i="24"/>
  <c r="K134" i="27"/>
  <c r="N139" i="24"/>
  <c r="N133" i="24"/>
  <c r="L110" i="27"/>
  <c r="I114" i="22"/>
  <c r="M120" i="26"/>
  <c r="K137" i="22"/>
  <c r="L113" i="31"/>
  <c r="L106" i="31"/>
  <c r="N130" i="31"/>
  <c r="L116" i="27"/>
  <c r="J117" i="25"/>
  <c r="L116" i="24"/>
  <c r="N137" i="22"/>
  <c r="J121" i="26"/>
  <c r="I105" i="25"/>
  <c r="J124" i="24"/>
  <c r="L106" i="22"/>
  <c r="I116" i="24"/>
  <c r="J117" i="26"/>
  <c r="J117" i="22"/>
  <c r="N136" i="26"/>
  <c r="L115" i="24"/>
  <c r="M128" i="24"/>
  <c r="I107" i="22"/>
  <c r="N137" i="31"/>
  <c r="J121" i="27"/>
  <c r="N140" i="26"/>
  <c r="J120" i="22"/>
  <c r="M122" i="27"/>
  <c r="K137" i="27"/>
  <c r="N139" i="30"/>
  <c r="N131" i="22"/>
  <c r="P122" i="30" l="1"/>
  <c r="Q132" i="30"/>
  <c r="P121" i="30"/>
  <c r="O110" i="30"/>
  <c r="O106" i="30"/>
  <c r="Q134" i="30"/>
  <c r="P127" i="30"/>
  <c r="Q133" i="30"/>
  <c r="P123" i="30"/>
  <c r="Q137" i="30"/>
  <c r="P120" i="30"/>
  <c r="O112" i="30"/>
  <c r="O113" i="30"/>
  <c r="P125" i="30"/>
  <c r="P124" i="30"/>
  <c r="Q135" i="30"/>
  <c r="O105" i="30"/>
  <c r="O108" i="30"/>
  <c r="O116" i="30"/>
  <c r="O107" i="30"/>
  <c r="P117" i="30"/>
  <c r="P126" i="30"/>
  <c r="O111" i="30"/>
  <c r="Q138" i="30"/>
  <c r="Q139" i="30"/>
  <c r="Q140" i="30"/>
  <c r="P119" i="30"/>
  <c r="O109" i="30"/>
  <c r="Q136" i="30"/>
  <c r="P118" i="30"/>
  <c r="P128" i="30"/>
  <c r="Q131" i="30"/>
  <c r="O115" i="30"/>
  <c r="O114" i="30"/>
  <c r="Q130" i="30"/>
  <c r="Q129" i="30"/>
  <c r="O109" i="31"/>
  <c r="Q139" i="31"/>
  <c r="Q137" i="31"/>
  <c r="Q130" i="31"/>
  <c r="Q138" i="31"/>
  <c r="P127" i="31"/>
  <c r="P117" i="31"/>
  <c r="P124" i="31"/>
  <c r="O111" i="31"/>
  <c r="Q132" i="31"/>
  <c r="P121" i="31"/>
  <c r="P122" i="31"/>
  <c r="P125" i="31"/>
  <c r="P119" i="31"/>
  <c r="Q133" i="31"/>
  <c r="O106" i="31"/>
  <c r="O105" i="31"/>
  <c r="O115" i="31"/>
  <c r="Q136" i="31"/>
  <c r="P120" i="31"/>
  <c r="Q131" i="31"/>
  <c r="O116" i="31"/>
  <c r="P126" i="31"/>
  <c r="Q140" i="31"/>
  <c r="Q129" i="31"/>
  <c r="Q134" i="31"/>
  <c r="O107" i="31"/>
  <c r="O113" i="31"/>
  <c r="O114" i="31"/>
  <c r="Q135" i="31"/>
  <c r="O112" i="31"/>
  <c r="P128" i="31"/>
  <c r="P118" i="31"/>
  <c r="O110" i="31"/>
  <c r="O108" i="31"/>
  <c r="P123" i="31"/>
  <c r="Y105" i="31"/>
  <c r="S144" i="31"/>
  <c r="U105" i="31"/>
  <c r="U117" i="31"/>
  <c r="Y117" i="31"/>
  <c r="Y145" i="31" s="1"/>
  <c r="S145" i="31"/>
  <c r="Y129" i="31"/>
  <c r="Y146" i="31" s="1"/>
  <c r="S146" i="31"/>
  <c r="U129" i="31"/>
  <c r="U117" i="30"/>
  <c r="S145" i="30"/>
  <c r="Y117" i="30"/>
  <c r="Y145" i="30" s="1"/>
  <c r="Y129" i="30"/>
  <c r="Y146" i="30" s="1"/>
  <c r="S146" i="30"/>
  <c r="U129" i="30"/>
  <c r="Y105" i="30"/>
  <c r="S144" i="30"/>
  <c r="U105" i="30"/>
  <c r="O111" i="27"/>
  <c r="P127" i="27"/>
  <c r="Q131" i="27"/>
  <c r="O106" i="27"/>
  <c r="P122" i="27"/>
  <c r="Q138" i="27"/>
  <c r="S105" i="27"/>
  <c r="Q129" i="27"/>
  <c r="O108" i="27"/>
  <c r="P124" i="27"/>
  <c r="Q140" i="27"/>
  <c r="O113" i="27"/>
  <c r="Q133" i="27"/>
  <c r="O115" i="27"/>
  <c r="P119" i="27"/>
  <c r="Q135" i="27"/>
  <c r="O110" i="27"/>
  <c r="P126" i="27"/>
  <c r="Q130" i="27"/>
  <c r="P117" i="27"/>
  <c r="Q137" i="27"/>
  <c r="O112" i="27"/>
  <c r="P128" i="27"/>
  <c r="Q132" i="27"/>
  <c r="O107" i="27"/>
  <c r="P123" i="27"/>
  <c r="Q139" i="27"/>
  <c r="P121" i="27"/>
  <c r="S129" i="27"/>
  <c r="O114" i="27"/>
  <c r="P118" i="27"/>
  <c r="Q134" i="27"/>
  <c r="O105" i="27"/>
  <c r="O109" i="27"/>
  <c r="S117" i="27"/>
  <c r="P125" i="27"/>
  <c r="O116" i="27"/>
  <c r="P120" i="27"/>
  <c r="Q136" i="27"/>
  <c r="O106" i="26"/>
  <c r="P122" i="26"/>
  <c r="Q138" i="26"/>
  <c r="S105" i="26"/>
  <c r="Q133" i="26"/>
  <c r="O108" i="26"/>
  <c r="P124" i="26"/>
  <c r="Q140" i="26"/>
  <c r="O113" i="26"/>
  <c r="Q129" i="26"/>
  <c r="O115" i="26"/>
  <c r="P119" i="26"/>
  <c r="Q135" i="26"/>
  <c r="O110" i="26"/>
  <c r="P126" i="26"/>
  <c r="Q130" i="26"/>
  <c r="P117" i="26"/>
  <c r="P121" i="26"/>
  <c r="S129" i="26"/>
  <c r="Q137" i="26"/>
  <c r="O112" i="26"/>
  <c r="P128" i="26"/>
  <c r="Q132" i="26"/>
  <c r="O107" i="26"/>
  <c r="P123" i="26"/>
  <c r="Q139" i="26"/>
  <c r="O114" i="26"/>
  <c r="P118" i="26"/>
  <c r="Q134" i="26"/>
  <c r="O105" i="26"/>
  <c r="O109" i="26"/>
  <c r="S117" i="26"/>
  <c r="P125" i="26"/>
  <c r="O116" i="26"/>
  <c r="P120" i="26"/>
  <c r="Q136" i="26"/>
  <c r="O111" i="26"/>
  <c r="P127" i="26"/>
  <c r="Q131" i="26"/>
  <c r="E5" i="25"/>
  <c r="S105" i="25"/>
  <c r="S129" i="25"/>
  <c r="S117" i="25"/>
  <c r="O111" i="24"/>
  <c r="P127" i="24"/>
  <c r="Q131" i="24"/>
  <c r="O106" i="24"/>
  <c r="P122" i="24"/>
  <c r="Q138" i="24"/>
  <c r="S105" i="24"/>
  <c r="Q129" i="24"/>
  <c r="O108" i="24"/>
  <c r="P124" i="24"/>
  <c r="Q140" i="24"/>
  <c r="O113" i="24"/>
  <c r="Q133" i="24"/>
  <c r="O115" i="24"/>
  <c r="P119" i="24"/>
  <c r="Q135" i="24"/>
  <c r="O110" i="24"/>
  <c r="P126" i="24"/>
  <c r="Q130" i="24"/>
  <c r="P117" i="24"/>
  <c r="P121" i="24"/>
  <c r="S129" i="24"/>
  <c r="Q137" i="24"/>
  <c r="O112" i="24"/>
  <c r="P128" i="24"/>
  <c r="Q132" i="24"/>
  <c r="O107" i="24"/>
  <c r="P123" i="24"/>
  <c r="Q139" i="24"/>
  <c r="O114" i="24"/>
  <c r="P118" i="24"/>
  <c r="Q134" i="24"/>
  <c r="O105" i="24"/>
  <c r="O109" i="24"/>
  <c r="S117" i="24"/>
  <c r="P125" i="24"/>
  <c r="O116" i="24"/>
  <c r="P120" i="24"/>
  <c r="Q136" i="24"/>
  <c r="O106" i="22"/>
  <c r="P122" i="22"/>
  <c r="Q138" i="22"/>
  <c r="O108" i="22"/>
  <c r="P124" i="22"/>
  <c r="Q140" i="22"/>
  <c r="O113" i="22"/>
  <c r="Q133" i="22"/>
  <c r="O115" i="22"/>
  <c r="P119" i="22"/>
  <c r="Q135" i="22"/>
  <c r="S105" i="22"/>
  <c r="Q129" i="22"/>
  <c r="O110" i="22"/>
  <c r="P126" i="22"/>
  <c r="Q130" i="22"/>
  <c r="P117" i="22"/>
  <c r="P121" i="22"/>
  <c r="S129" i="22"/>
  <c r="Q137" i="22"/>
  <c r="O112" i="22"/>
  <c r="P128" i="22"/>
  <c r="Q132" i="22"/>
  <c r="O107" i="22"/>
  <c r="P123" i="22"/>
  <c r="Q139" i="22"/>
  <c r="O114" i="22"/>
  <c r="P118" i="22"/>
  <c r="Q134" i="22"/>
  <c r="O105" i="22"/>
  <c r="O109" i="22"/>
  <c r="S117" i="22"/>
  <c r="P125" i="22"/>
  <c r="O116" i="22"/>
  <c r="P120" i="22"/>
  <c r="Q136" i="22"/>
  <c r="O111" i="22"/>
  <c r="P127" i="22"/>
  <c r="Q131" i="22"/>
  <c r="G128" i="20"/>
  <c r="F113" i="15"/>
  <c r="F111" i="10"/>
  <c r="H140" i="19"/>
  <c r="F110" i="15"/>
  <c r="H139" i="12"/>
  <c r="F105" i="19"/>
  <c r="F107" i="16"/>
  <c r="F116" i="18"/>
  <c r="G117" i="15"/>
  <c r="G128" i="11"/>
  <c r="H134" i="19"/>
  <c r="H137" i="17"/>
  <c r="G117" i="13"/>
  <c r="H138" i="13"/>
  <c r="F116" i="15"/>
  <c r="F111" i="12"/>
  <c r="H130" i="14"/>
  <c r="G120" i="17"/>
  <c r="F114" i="19"/>
  <c r="F109" i="14"/>
  <c r="G122" i="11"/>
  <c r="G118" i="12"/>
  <c r="F106" i="19"/>
  <c r="F116" i="14"/>
  <c r="H136" i="19"/>
  <c r="H135" i="14"/>
  <c r="F114" i="9"/>
  <c r="F113" i="11"/>
  <c r="F115" i="20"/>
  <c r="F113" i="12"/>
  <c r="G123" i="12"/>
  <c r="G125" i="10"/>
  <c r="G121" i="14"/>
  <c r="H139" i="19"/>
  <c r="F110" i="11"/>
  <c r="F112" i="13"/>
  <c r="H135" i="17"/>
  <c r="H132" i="18"/>
  <c r="G127" i="18"/>
  <c r="H132" i="16"/>
  <c r="F105" i="20"/>
  <c r="G122" i="16"/>
  <c r="G119" i="20"/>
  <c r="H136" i="12"/>
  <c r="F110" i="13"/>
  <c r="H129" i="9"/>
  <c r="H138" i="18"/>
  <c r="F110" i="17"/>
  <c r="G119" i="11"/>
  <c r="G118" i="19"/>
  <c r="G120" i="10"/>
  <c r="G127" i="16"/>
  <c r="H132" i="9"/>
  <c r="F110" i="12"/>
  <c r="F108" i="19"/>
  <c r="G122" i="9"/>
  <c r="F111" i="20"/>
  <c r="G117" i="18"/>
  <c r="G121" i="20"/>
  <c r="F116" i="13"/>
  <c r="H132" i="10"/>
  <c r="F113" i="19"/>
  <c r="H139" i="14"/>
  <c r="F107" i="12"/>
  <c r="G123" i="19"/>
  <c r="H136" i="15"/>
  <c r="H130" i="18"/>
  <c r="H135" i="15"/>
  <c r="G117" i="11"/>
  <c r="F107" i="19"/>
  <c r="F115" i="17"/>
  <c r="H130" i="12"/>
  <c r="G121" i="13"/>
  <c r="G118" i="15"/>
  <c r="H132" i="12"/>
  <c r="H131" i="14"/>
  <c r="G117" i="17"/>
  <c r="F115" i="19"/>
  <c r="H137" i="14"/>
  <c r="G120" i="11"/>
  <c r="H137" i="12"/>
  <c r="G118" i="18"/>
  <c r="F113" i="14"/>
  <c r="F114" i="18"/>
  <c r="H136" i="13"/>
  <c r="F112" i="9"/>
  <c r="G125" i="9"/>
  <c r="H129" i="19"/>
  <c r="F115" i="11"/>
  <c r="H140" i="11"/>
  <c r="F116" i="9"/>
  <c r="G120" i="13"/>
  <c r="G124" i="18"/>
  <c r="H137" i="10"/>
  <c r="G123" i="13"/>
  <c r="F105" i="18"/>
  <c r="G127" i="10"/>
  <c r="H134" i="16"/>
  <c r="F108" i="10"/>
  <c r="G127" i="14"/>
  <c r="G126" i="10"/>
  <c r="G126" i="13"/>
  <c r="F106" i="20"/>
  <c r="F108" i="9"/>
  <c r="F110" i="14"/>
  <c r="F116" i="19"/>
  <c r="G119" i="14"/>
  <c r="G123" i="14"/>
  <c r="H135" i="20"/>
  <c r="F116" i="17"/>
  <c r="H131" i="12"/>
  <c r="G118" i="14"/>
  <c r="F115" i="10"/>
  <c r="F108" i="14"/>
  <c r="G123" i="17"/>
  <c r="H129" i="18"/>
  <c r="H138" i="9"/>
  <c r="H136" i="9"/>
  <c r="H132" i="19"/>
  <c r="F106" i="13"/>
  <c r="F105" i="13"/>
  <c r="G122" i="19"/>
  <c r="G122" i="20"/>
  <c r="F106" i="15"/>
  <c r="G121" i="19"/>
  <c r="H140" i="13"/>
  <c r="G117" i="9"/>
  <c r="F109" i="18"/>
  <c r="H132" i="14"/>
  <c r="H131" i="11"/>
  <c r="G124" i="19"/>
  <c r="G121" i="15"/>
  <c r="G119" i="18"/>
  <c r="H136" i="14"/>
  <c r="H129" i="11"/>
  <c r="H135" i="19"/>
  <c r="F113" i="17"/>
  <c r="G127" i="12"/>
  <c r="G127" i="20"/>
  <c r="H140" i="15"/>
  <c r="H134" i="11"/>
  <c r="H139" i="20"/>
  <c r="G124" i="17"/>
  <c r="G123" i="18"/>
  <c r="G126" i="14"/>
  <c r="G123" i="11"/>
  <c r="G117" i="10"/>
  <c r="F112" i="18"/>
  <c r="F111" i="13"/>
  <c r="F107" i="17"/>
  <c r="F115" i="13"/>
  <c r="G119" i="9"/>
  <c r="H129" i="16"/>
  <c r="F106" i="18"/>
  <c r="H139" i="10"/>
  <c r="H131" i="9"/>
  <c r="G125" i="19"/>
  <c r="H132" i="20"/>
  <c r="F110" i="16"/>
  <c r="H140" i="10"/>
  <c r="F115" i="9"/>
  <c r="F115" i="14"/>
  <c r="H134" i="18"/>
  <c r="G121" i="12"/>
  <c r="G119" i="15"/>
  <c r="H129" i="20"/>
  <c r="H140" i="18"/>
  <c r="G121" i="18"/>
  <c r="H131" i="17"/>
  <c r="H140" i="12"/>
  <c r="H132" i="17"/>
  <c r="G125" i="18"/>
  <c r="H132" i="11"/>
  <c r="H129" i="13"/>
  <c r="H135" i="11"/>
  <c r="F110" i="18"/>
  <c r="G119" i="13"/>
  <c r="G128" i="13"/>
  <c r="H134" i="17"/>
  <c r="H133" i="11"/>
  <c r="H138" i="20"/>
  <c r="G124" i="16"/>
  <c r="F112" i="10"/>
  <c r="F111" i="17"/>
  <c r="H133" i="14"/>
  <c r="G128" i="18"/>
  <c r="H133" i="10"/>
  <c r="G127" i="19"/>
  <c r="H140" i="14"/>
  <c r="H137" i="13"/>
  <c r="G127" i="17"/>
  <c r="G125" i="11"/>
  <c r="H134" i="14"/>
  <c r="H133" i="9"/>
  <c r="H131" i="20"/>
  <c r="G119" i="16"/>
  <c r="F116" i="11"/>
  <c r="G120" i="19"/>
  <c r="F114" i="10"/>
  <c r="H140" i="9"/>
  <c r="F115" i="15"/>
  <c r="G120" i="12"/>
  <c r="H133" i="15"/>
  <c r="H139" i="9"/>
  <c r="G123" i="10"/>
  <c r="F110" i="9"/>
  <c r="F107" i="9"/>
  <c r="H136" i="18"/>
  <c r="F110" i="19"/>
  <c r="G118" i="17"/>
  <c r="G117" i="14"/>
  <c r="G118" i="11"/>
  <c r="G125" i="17"/>
  <c r="G125" i="14"/>
  <c r="F116" i="20"/>
  <c r="H140" i="17"/>
  <c r="F112" i="11"/>
  <c r="G122" i="13"/>
  <c r="F114" i="13"/>
  <c r="G128" i="19"/>
  <c r="H136" i="10"/>
  <c r="H134" i="12"/>
  <c r="F112" i="17"/>
  <c r="G128" i="14"/>
  <c r="H136" i="11"/>
  <c r="H130" i="9"/>
  <c r="F106" i="14"/>
  <c r="G122" i="10"/>
  <c r="G122" i="17"/>
  <c r="H138" i="14"/>
  <c r="F109" i="11"/>
  <c r="G121" i="11"/>
  <c r="H133" i="17"/>
  <c r="G120" i="18"/>
  <c r="G124" i="14"/>
  <c r="F114" i="20"/>
  <c r="F116" i="16"/>
  <c r="H139" i="16"/>
  <c r="H133" i="19"/>
  <c r="G124" i="12"/>
  <c r="F108" i="18"/>
  <c r="H130" i="10"/>
  <c r="H137" i="16"/>
  <c r="F108" i="20"/>
  <c r="F111" i="9"/>
  <c r="F107" i="11"/>
  <c r="H133" i="13"/>
  <c r="F114" i="17"/>
  <c r="H138" i="16"/>
  <c r="H137" i="18"/>
  <c r="H129" i="14"/>
  <c r="H132" i="13"/>
  <c r="G118" i="9"/>
  <c r="F107" i="10"/>
  <c r="G121" i="10"/>
  <c r="G120" i="16"/>
  <c r="H133" i="12"/>
  <c r="H137" i="19"/>
  <c r="F105" i="14"/>
  <c r="H129" i="10"/>
  <c r="F107" i="18"/>
  <c r="G128" i="10"/>
  <c r="F107" i="20"/>
  <c r="G126" i="15"/>
  <c r="H131" i="18"/>
  <c r="G120" i="9"/>
  <c r="H130" i="13"/>
  <c r="F107" i="13"/>
  <c r="H129" i="12"/>
  <c r="G126" i="20"/>
  <c r="F108" i="11"/>
  <c r="G126" i="9"/>
  <c r="F106" i="11"/>
  <c r="G120" i="20"/>
  <c r="F108" i="17"/>
  <c r="G127" i="15"/>
  <c r="G125" i="20"/>
  <c r="F113" i="18"/>
  <c r="H134" i="9"/>
  <c r="F114" i="16"/>
  <c r="G125" i="15"/>
  <c r="F106" i="17"/>
  <c r="H131" i="13"/>
  <c r="F115" i="16"/>
  <c r="F111" i="19"/>
  <c r="H130" i="11"/>
  <c r="G123" i="15"/>
  <c r="G128" i="16"/>
  <c r="F112" i="15"/>
  <c r="F112" i="12"/>
  <c r="H135" i="10"/>
  <c r="G128" i="17"/>
  <c r="F108" i="12"/>
  <c r="F109" i="10"/>
  <c r="F109" i="16"/>
  <c r="F114" i="14"/>
  <c r="F114" i="11"/>
  <c r="G119" i="17"/>
  <c r="H135" i="16"/>
  <c r="G118" i="16"/>
  <c r="F105" i="10"/>
  <c r="G124" i="11"/>
  <c r="G125" i="12"/>
  <c r="G126" i="17"/>
  <c r="G128" i="12"/>
  <c r="G117" i="16"/>
  <c r="H131" i="10"/>
  <c r="F109" i="20"/>
  <c r="G122" i="14"/>
  <c r="G120" i="15"/>
  <c r="F111" i="18"/>
  <c r="H138" i="17"/>
  <c r="F106" i="16"/>
  <c r="F109" i="13"/>
  <c r="G126" i="11"/>
  <c r="H135" i="13"/>
  <c r="H130" i="20"/>
  <c r="G117" i="12"/>
  <c r="G127" i="9"/>
  <c r="G126" i="12"/>
  <c r="H129" i="15"/>
  <c r="H135" i="9"/>
  <c r="G123" i="16"/>
  <c r="F109" i="12"/>
  <c r="F109" i="9"/>
  <c r="F113" i="16"/>
  <c r="H134" i="13"/>
  <c r="H137" i="9"/>
  <c r="H129" i="17"/>
  <c r="H140" i="20"/>
  <c r="H136" i="16"/>
  <c r="G124" i="13"/>
  <c r="G118" i="20"/>
  <c r="G126" i="18"/>
  <c r="G128" i="15"/>
  <c r="G124" i="9"/>
  <c r="G121" i="17"/>
  <c r="G127" i="13"/>
  <c r="G124" i="15"/>
  <c r="G119" i="19"/>
  <c r="G122" i="15"/>
  <c r="H130" i="16"/>
  <c r="G119" i="12"/>
  <c r="G128" i="9"/>
  <c r="H137" i="20"/>
  <c r="F112" i="16"/>
  <c r="G123" i="20"/>
  <c r="H130" i="15"/>
  <c r="H137" i="11"/>
  <c r="F105" i="11"/>
  <c r="F116" i="10"/>
  <c r="F111" i="14"/>
  <c r="G119" i="10"/>
  <c r="H130" i="17"/>
  <c r="H131" i="15"/>
  <c r="G118" i="10"/>
  <c r="F106" i="9"/>
  <c r="G121" i="9"/>
  <c r="F112" i="20"/>
  <c r="F115" i="18"/>
  <c r="F115" i="12"/>
  <c r="G126" i="16"/>
  <c r="G123" i="9"/>
  <c r="H135" i="18"/>
  <c r="H131" i="16"/>
  <c r="G120" i="14"/>
  <c r="F112" i="19"/>
  <c r="G124" i="10"/>
  <c r="G118" i="13"/>
  <c r="G121" i="16"/>
  <c r="F105" i="12"/>
  <c r="F105" i="9"/>
  <c r="F111" i="15"/>
  <c r="H139" i="13"/>
  <c r="G117" i="20"/>
  <c r="F109" i="17"/>
  <c r="H138" i="19"/>
  <c r="H138" i="15"/>
  <c r="F106" i="12"/>
  <c r="H136" i="20"/>
  <c r="H140" i="16"/>
  <c r="H138" i="10"/>
  <c r="F109" i="19"/>
  <c r="F105" i="15"/>
  <c r="H138" i="12"/>
  <c r="F110" i="20"/>
  <c r="F111" i="16"/>
  <c r="G122" i="18"/>
  <c r="H134" i="15"/>
  <c r="H138" i="11"/>
  <c r="H133" i="20"/>
  <c r="H136" i="17"/>
  <c r="G125" i="13"/>
  <c r="H134" i="20"/>
  <c r="F109" i="15"/>
  <c r="F110" i="10"/>
  <c r="G117" i="19"/>
  <c r="F107" i="15"/>
  <c r="G122" i="12"/>
  <c r="F113" i="20"/>
  <c r="F105" i="16"/>
  <c r="H139" i="18"/>
  <c r="H132" i="15"/>
  <c r="H139" i="11"/>
  <c r="H131" i="19"/>
  <c r="H139" i="17"/>
  <c r="F113" i="13"/>
  <c r="F114" i="15"/>
  <c r="F108" i="16"/>
  <c r="H135" i="12"/>
  <c r="F112" i="14"/>
  <c r="H133" i="18"/>
  <c r="G124" i="20"/>
  <c r="F108" i="15"/>
  <c r="F114" i="12"/>
  <c r="F116" i="12"/>
  <c r="H130" i="19"/>
  <c r="H139" i="15"/>
  <c r="G126" i="19"/>
  <c r="F107" i="14"/>
  <c r="F113" i="10"/>
  <c r="F106" i="10"/>
  <c r="F108" i="13"/>
  <c r="F113" i="9"/>
  <c r="H134" i="10"/>
  <c r="F111" i="11"/>
  <c r="H137" i="15"/>
  <c r="H133" i="16"/>
  <c r="G127" i="11"/>
  <c r="G125" i="16"/>
  <c r="F105" i="17"/>
  <c r="N134" i="25"/>
  <c r="L111" i="18"/>
  <c r="J122" i="16"/>
  <c r="J124" i="14"/>
  <c r="I106" i="12"/>
  <c r="L107" i="11"/>
  <c r="J120" i="9"/>
  <c r="J118" i="20"/>
  <c r="I109" i="19"/>
  <c r="J119" i="17"/>
  <c r="K129" i="13"/>
  <c r="L111" i="20"/>
  <c r="K135" i="18"/>
  <c r="K129" i="14"/>
  <c r="K136" i="20"/>
  <c r="K140" i="19"/>
  <c r="I107" i="17"/>
  <c r="J125" i="15"/>
  <c r="I107" i="12"/>
  <c r="N135" i="10"/>
  <c r="N136" i="20"/>
  <c r="K129" i="19"/>
  <c r="K131" i="15"/>
  <c r="I108" i="14"/>
  <c r="K136" i="12"/>
  <c r="L110" i="10"/>
  <c r="K131" i="20"/>
  <c r="I113" i="19"/>
  <c r="J125" i="17"/>
  <c r="J127" i="15"/>
  <c r="K139" i="10"/>
  <c r="M128" i="18"/>
  <c r="M123" i="25"/>
  <c r="J117" i="19"/>
  <c r="N131" i="18"/>
  <c r="K138" i="12"/>
  <c r="L111" i="11"/>
  <c r="K140" i="9"/>
  <c r="M121" i="11"/>
  <c r="K129" i="10"/>
  <c r="J128" i="20"/>
  <c r="K133" i="15"/>
  <c r="N139" i="20"/>
  <c r="I110" i="17"/>
  <c r="K132" i="15"/>
  <c r="J120" i="14"/>
  <c r="J128" i="12"/>
  <c r="M123" i="10"/>
  <c r="J123" i="9"/>
  <c r="I112" i="12"/>
  <c r="J125" i="11"/>
  <c r="J126" i="20"/>
  <c r="J117" i="12"/>
  <c r="K132" i="16"/>
  <c r="L111" i="10"/>
  <c r="N133" i="10"/>
  <c r="I107" i="11"/>
  <c r="L115" i="18"/>
  <c r="I115" i="14"/>
  <c r="J128" i="18"/>
  <c r="J122" i="14"/>
  <c r="M121" i="18"/>
  <c r="K137" i="20"/>
  <c r="J119" i="13"/>
  <c r="K136" i="10"/>
  <c r="K130" i="11"/>
  <c r="N130" i="10"/>
  <c r="K130" i="16"/>
  <c r="I113" i="12"/>
  <c r="I111" i="17"/>
  <c r="J126" i="12"/>
  <c r="N132" i="14"/>
  <c r="I116" i="14"/>
  <c r="J119" i="19"/>
  <c r="K134" i="16"/>
  <c r="M119" i="11"/>
  <c r="I108" i="13"/>
  <c r="I116" i="12"/>
  <c r="N137" i="20"/>
  <c r="J123" i="17"/>
  <c r="J120" i="15"/>
  <c r="L105" i="14"/>
  <c r="L112" i="10"/>
  <c r="N132" i="20"/>
  <c r="K131" i="18"/>
  <c r="J126" i="15"/>
  <c r="I109" i="13"/>
  <c r="M123" i="11"/>
  <c r="N129" i="25"/>
  <c r="J124" i="18"/>
  <c r="I110" i="16"/>
  <c r="J121" i="12"/>
  <c r="N131" i="14"/>
  <c r="K130" i="10"/>
  <c r="J118" i="9"/>
  <c r="J124" i="19"/>
  <c r="K132" i="17"/>
  <c r="J126" i="10"/>
  <c r="I106" i="9"/>
  <c r="L112" i="20"/>
  <c r="K135" i="19"/>
  <c r="I111" i="15"/>
  <c r="M122" i="14"/>
  <c r="N132" i="10"/>
  <c r="L110" i="11"/>
  <c r="I112" i="20"/>
  <c r="M118" i="18"/>
  <c r="K136" i="17"/>
  <c r="K135" i="15"/>
  <c r="I116" i="17"/>
  <c r="K129" i="15"/>
  <c r="L116" i="11"/>
  <c r="M124" i="10"/>
  <c r="J118" i="15"/>
  <c r="K137" i="17"/>
  <c r="L105" i="10"/>
  <c r="J128" i="15"/>
  <c r="I106" i="10"/>
  <c r="K140" i="18"/>
  <c r="J126" i="16"/>
  <c r="I115" i="13"/>
  <c r="K130" i="20"/>
  <c r="I112" i="18"/>
  <c r="K133" i="14"/>
  <c r="J120" i="20"/>
  <c r="I105" i="15"/>
  <c r="M119" i="10"/>
  <c r="J122" i="10"/>
  <c r="J127" i="17"/>
  <c r="K138" i="15"/>
  <c r="L114" i="18"/>
  <c r="M124" i="20"/>
  <c r="I110" i="10"/>
  <c r="I111" i="11"/>
  <c r="I114" i="9"/>
  <c r="K138" i="9"/>
  <c r="I111" i="9"/>
  <c r="I112" i="11"/>
  <c r="J122" i="19"/>
  <c r="N136" i="14"/>
  <c r="J127" i="9"/>
  <c r="I116" i="9"/>
  <c r="M126" i="20"/>
  <c r="N137" i="25"/>
  <c r="I113" i="16"/>
  <c r="K138" i="14"/>
  <c r="K139" i="18"/>
  <c r="K136" i="13"/>
  <c r="M118" i="20"/>
  <c r="K131" i="19"/>
  <c r="J123" i="15"/>
  <c r="M120" i="14"/>
  <c r="I114" i="12"/>
  <c r="J120" i="10"/>
  <c r="J127" i="19"/>
  <c r="L116" i="14"/>
  <c r="K137" i="12"/>
  <c r="L109" i="10"/>
  <c r="K130" i="9"/>
  <c r="I106" i="14"/>
  <c r="J117" i="14"/>
  <c r="K135" i="9"/>
  <c r="K130" i="19"/>
  <c r="J126" i="9"/>
  <c r="N133" i="14"/>
  <c r="J128" i="10"/>
  <c r="J122" i="12"/>
  <c r="M124" i="11"/>
  <c r="M123" i="20"/>
  <c r="I112" i="15"/>
  <c r="M128" i="14"/>
  <c r="K132" i="10"/>
  <c r="I115" i="9"/>
  <c r="M119" i="20"/>
  <c r="L116" i="18"/>
  <c r="K134" i="17"/>
  <c r="I106" i="15"/>
  <c r="N138" i="11"/>
  <c r="M120" i="25"/>
  <c r="I110" i="19"/>
  <c r="K134" i="18"/>
  <c r="I106" i="16"/>
  <c r="J127" i="14"/>
  <c r="J123" i="20"/>
  <c r="K134" i="13"/>
  <c r="M125" i="11"/>
  <c r="M122" i="10"/>
  <c r="L107" i="20"/>
  <c r="K133" i="17"/>
  <c r="N136" i="11"/>
  <c r="J121" i="10"/>
  <c r="N132" i="18"/>
  <c r="K129" i="17"/>
  <c r="J121" i="15"/>
  <c r="K131" i="11"/>
  <c r="N140" i="10"/>
  <c r="M127" i="14"/>
  <c r="M127" i="20"/>
  <c r="L109" i="18"/>
  <c r="I109" i="20"/>
  <c r="I111" i="19"/>
  <c r="K130" i="17"/>
  <c r="I107" i="15"/>
  <c r="K131" i="9"/>
  <c r="K135" i="11"/>
  <c r="K135" i="20"/>
  <c r="N134" i="18"/>
  <c r="J127" i="13"/>
  <c r="N135" i="20"/>
  <c r="M117" i="18"/>
  <c r="K140" i="10"/>
  <c r="I115" i="19"/>
  <c r="N132" i="11"/>
  <c r="K131" i="12"/>
  <c r="K139" i="9"/>
  <c r="J122" i="15"/>
  <c r="L110" i="14"/>
  <c r="I107" i="9"/>
  <c r="I113" i="15"/>
  <c r="J117" i="11"/>
  <c r="J122" i="18"/>
  <c r="K130" i="12"/>
  <c r="K130" i="13"/>
  <c r="L114" i="14"/>
  <c r="L112" i="11"/>
  <c r="N136" i="18"/>
  <c r="K140" i="17"/>
  <c r="K130" i="15"/>
  <c r="K136" i="11"/>
  <c r="K133" i="13"/>
  <c r="I110" i="9"/>
  <c r="I115" i="20"/>
  <c r="K137" i="18"/>
  <c r="I116" i="16"/>
  <c r="N139" i="14"/>
  <c r="I110" i="13"/>
  <c r="I115" i="11"/>
  <c r="M117" i="20"/>
  <c r="I107" i="14"/>
  <c r="J117" i="20"/>
  <c r="J122" i="17"/>
  <c r="L109" i="11"/>
  <c r="I109" i="10"/>
  <c r="I110" i="15"/>
  <c r="J120" i="11"/>
  <c r="I113" i="10"/>
  <c r="K135" i="13"/>
  <c r="I108" i="17"/>
  <c r="I114" i="13"/>
  <c r="I116" i="11"/>
  <c r="I109" i="15"/>
  <c r="I111" i="14"/>
  <c r="J121" i="18"/>
  <c r="K132" i="20"/>
  <c r="J123" i="18"/>
  <c r="I113" i="17"/>
  <c r="I116" i="13"/>
  <c r="K129" i="11"/>
  <c r="J121" i="9"/>
  <c r="N129" i="20"/>
  <c r="I105" i="16"/>
  <c r="L107" i="14"/>
  <c r="I109" i="18"/>
  <c r="K136" i="16"/>
  <c r="M117" i="11"/>
  <c r="I114" i="18"/>
  <c r="M122" i="25"/>
  <c r="J128" i="9"/>
  <c r="J118" i="18"/>
  <c r="K138" i="17"/>
  <c r="I115" i="15"/>
  <c r="K139" i="11"/>
  <c r="I108" i="20"/>
  <c r="I116" i="18"/>
  <c r="J125" i="20"/>
  <c r="I106" i="19"/>
  <c r="J117" i="17"/>
  <c r="K139" i="15"/>
  <c r="I105" i="13"/>
  <c r="L115" i="20"/>
  <c r="K136" i="18"/>
  <c r="J122" i="13"/>
  <c r="N137" i="18"/>
  <c r="J124" i="15"/>
  <c r="I113" i="13"/>
  <c r="I114" i="10"/>
  <c r="L110" i="20"/>
  <c r="K132" i="18"/>
  <c r="I106" i="17"/>
  <c r="K140" i="13"/>
  <c r="N134" i="11"/>
  <c r="N137" i="10"/>
  <c r="J117" i="15"/>
  <c r="J120" i="13"/>
  <c r="K129" i="20"/>
  <c r="K130" i="18"/>
  <c r="J121" i="16"/>
  <c r="I107" i="20"/>
  <c r="J125" i="18"/>
  <c r="L105" i="11"/>
  <c r="K131" i="10"/>
  <c r="I106" i="11"/>
  <c r="K136" i="9"/>
  <c r="M122" i="20"/>
  <c r="I107" i="16"/>
  <c r="I112" i="14"/>
  <c r="J124" i="20"/>
  <c r="I116" i="10"/>
  <c r="J120" i="17"/>
  <c r="K138" i="13"/>
  <c r="I105" i="11"/>
  <c r="N129" i="10"/>
  <c r="N137" i="14"/>
  <c r="J122" i="20"/>
  <c r="N140" i="18"/>
  <c r="I112" i="16"/>
  <c r="J120" i="12"/>
  <c r="I114" i="20"/>
  <c r="I105" i="19"/>
  <c r="I115" i="17"/>
  <c r="K137" i="15"/>
  <c r="L108" i="20"/>
  <c r="N130" i="18"/>
  <c r="J126" i="13"/>
  <c r="J125" i="10"/>
  <c r="I110" i="20"/>
  <c r="K131" i="16"/>
  <c r="N134" i="14"/>
  <c r="N137" i="11"/>
  <c r="L113" i="10"/>
  <c r="K137" i="13"/>
  <c r="N131" i="20"/>
  <c r="J120" i="18"/>
  <c r="J127" i="16"/>
  <c r="J125" i="14"/>
  <c r="I106" i="13"/>
  <c r="K132" i="11"/>
  <c r="I108" i="10"/>
  <c r="M125" i="25"/>
  <c r="J120" i="19"/>
  <c r="J119" i="18"/>
  <c r="K135" i="16"/>
  <c r="I106" i="20"/>
  <c r="K131" i="17"/>
  <c r="I108" i="15"/>
  <c r="J124" i="13"/>
  <c r="M126" i="10"/>
  <c r="M128" i="10"/>
  <c r="M127" i="25"/>
  <c r="N135" i="14"/>
  <c r="I113" i="20"/>
  <c r="M119" i="18"/>
  <c r="J118" i="13"/>
  <c r="N129" i="11"/>
  <c r="K137" i="10"/>
  <c r="N131" i="11"/>
  <c r="K139" i="17"/>
  <c r="K134" i="9"/>
  <c r="M126" i="25"/>
  <c r="L112" i="18"/>
  <c r="N136" i="10"/>
  <c r="I111" i="12"/>
  <c r="J119" i="20"/>
  <c r="L107" i="18"/>
  <c r="J120" i="16"/>
  <c r="K139" i="14"/>
  <c r="K137" i="11"/>
  <c r="I111" i="10"/>
  <c r="J127" i="10"/>
  <c r="L113" i="25"/>
  <c r="N129" i="18"/>
  <c r="I107" i="10"/>
  <c r="M128" i="20"/>
  <c r="J127" i="18"/>
  <c r="J124" i="17"/>
  <c r="J117" i="13"/>
  <c r="K139" i="16"/>
  <c r="K132" i="14"/>
  <c r="K139" i="13"/>
  <c r="K138" i="10"/>
  <c r="J125" i="16"/>
  <c r="M123" i="14"/>
  <c r="M126" i="11"/>
  <c r="M118" i="10"/>
  <c r="K140" i="20"/>
  <c r="M126" i="18"/>
  <c r="J118" i="14"/>
  <c r="J121" i="11"/>
  <c r="I105" i="10"/>
  <c r="N140" i="25"/>
  <c r="I108" i="18"/>
  <c r="N140" i="20"/>
  <c r="L105" i="18"/>
  <c r="I111" i="16"/>
  <c r="M118" i="14"/>
  <c r="K131" i="13"/>
  <c r="K133" i="10"/>
  <c r="M119" i="25"/>
  <c r="I107" i="19"/>
  <c r="N138" i="18"/>
  <c r="M124" i="14"/>
  <c r="N131" i="25"/>
  <c r="K134" i="19"/>
  <c r="L108" i="18"/>
  <c r="K130" i="14"/>
  <c r="K133" i="12"/>
  <c r="I113" i="9"/>
  <c r="I109" i="14"/>
  <c r="K134" i="20"/>
  <c r="L114" i="11"/>
  <c r="K139" i="12"/>
  <c r="J127" i="11"/>
  <c r="M125" i="10"/>
  <c r="M118" i="25"/>
  <c r="I105" i="18"/>
  <c r="N139" i="18"/>
  <c r="J118" i="12"/>
  <c r="I105" i="14"/>
  <c r="J122" i="9"/>
  <c r="K134" i="10"/>
  <c r="I114" i="15"/>
  <c r="J124" i="11"/>
  <c r="I109" i="11"/>
  <c r="J126" i="14"/>
  <c r="M128" i="11"/>
  <c r="N130" i="25"/>
  <c r="J128" i="11"/>
  <c r="K139" i="20"/>
  <c r="J119" i="10"/>
  <c r="I115" i="10"/>
  <c r="I105" i="9"/>
  <c r="J121" i="17"/>
  <c r="L113" i="14"/>
  <c r="M123" i="18"/>
  <c r="K138" i="18"/>
  <c r="J124" i="16"/>
  <c r="J125" i="12"/>
  <c r="L114" i="20"/>
  <c r="M118" i="11"/>
  <c r="I110" i="12"/>
  <c r="L115" i="10"/>
  <c r="L113" i="20"/>
  <c r="M125" i="18"/>
  <c r="I114" i="16"/>
  <c r="L112" i="14"/>
  <c r="J126" i="11"/>
  <c r="M117" i="10"/>
  <c r="M121" i="25"/>
  <c r="J128" i="19"/>
  <c r="I113" i="18"/>
  <c r="K133" i="16"/>
  <c r="N138" i="14"/>
  <c r="L108" i="10"/>
  <c r="J121" i="20"/>
  <c r="K140" i="15"/>
  <c r="N133" i="25"/>
  <c r="K136" i="19"/>
  <c r="K137" i="16"/>
  <c r="K135" i="12"/>
  <c r="I113" i="11"/>
  <c r="N138" i="20"/>
  <c r="J128" i="14"/>
  <c r="I112" i="13"/>
  <c r="L115" i="11"/>
  <c r="J119" i="12"/>
  <c r="K133" i="20"/>
  <c r="N135" i="18"/>
  <c r="J123" i="16"/>
  <c r="K132" i="13"/>
  <c r="I110" i="11"/>
  <c r="N131" i="10"/>
  <c r="N132" i="25"/>
  <c r="N133" i="20"/>
  <c r="J117" i="18"/>
  <c r="I109" i="16"/>
  <c r="J118" i="10"/>
  <c r="N139" i="10"/>
  <c r="N139" i="25"/>
  <c r="I108" i="16"/>
  <c r="K140" i="14"/>
  <c r="N135" i="25"/>
  <c r="K137" i="19"/>
  <c r="K133" i="18"/>
  <c r="J119" i="16"/>
  <c r="J119" i="14"/>
  <c r="I108" i="12"/>
  <c r="M122" i="11"/>
  <c r="J117" i="9"/>
  <c r="K129" i="18"/>
  <c r="M117" i="25"/>
  <c r="M122" i="18"/>
  <c r="L108" i="14"/>
  <c r="N134" i="20"/>
  <c r="N130" i="14"/>
  <c r="L115" i="14"/>
  <c r="K133" i="19"/>
  <c r="M121" i="10"/>
  <c r="I113" i="14"/>
  <c r="M128" i="25"/>
  <c r="M125" i="14"/>
  <c r="K138" i="19"/>
  <c r="K129" i="12"/>
  <c r="I109" i="12"/>
  <c r="K135" i="17"/>
  <c r="I112" i="10"/>
  <c r="J119" i="15"/>
  <c r="I108" i="9"/>
  <c r="J119" i="9"/>
  <c r="N133" i="11"/>
  <c r="J123" i="13"/>
  <c r="K138" i="20"/>
  <c r="I110" i="18"/>
  <c r="K137" i="14"/>
  <c r="I107" i="13"/>
  <c r="I108" i="11"/>
  <c r="L114" i="10"/>
  <c r="N134" i="10"/>
  <c r="L116" i="25"/>
  <c r="I106" i="18"/>
  <c r="I111" i="18"/>
  <c r="I116" i="15"/>
  <c r="L110" i="25"/>
  <c r="K139" i="19"/>
  <c r="K129" i="16"/>
  <c r="I110" i="14"/>
  <c r="I105" i="12"/>
  <c r="L108" i="11"/>
  <c r="L105" i="25"/>
  <c r="M126" i="14"/>
  <c r="L106" i="11"/>
  <c r="L109" i="25"/>
  <c r="M124" i="18"/>
  <c r="J121" i="14"/>
  <c r="I114" i="14"/>
  <c r="J127" i="20"/>
  <c r="J126" i="18"/>
  <c r="M117" i="14"/>
  <c r="M127" i="10"/>
  <c r="M120" i="11"/>
  <c r="M120" i="20"/>
  <c r="I109" i="17"/>
  <c r="L106" i="14"/>
  <c r="L107" i="25"/>
  <c r="M127" i="18"/>
  <c r="K138" i="16"/>
  <c r="N139" i="11"/>
  <c r="K132" i="9"/>
  <c r="L109" i="14"/>
  <c r="I109" i="9"/>
  <c r="K129" i="9"/>
  <c r="J121" i="13"/>
  <c r="J125" i="19"/>
  <c r="J118" i="11"/>
  <c r="K132" i="12"/>
  <c r="I111" i="20"/>
  <c r="K135" i="10"/>
  <c r="J118" i="19"/>
  <c r="J118" i="17"/>
  <c r="M120" i="10"/>
  <c r="I114" i="17"/>
  <c r="L116" i="10"/>
  <c r="N130" i="11"/>
  <c r="J123" i="12"/>
  <c r="I112" i="17"/>
  <c r="K134" i="15"/>
  <c r="L116" i="20"/>
  <c r="K136" i="14"/>
  <c r="J123" i="10"/>
  <c r="L106" i="25"/>
  <c r="J123" i="14"/>
  <c r="L109" i="20"/>
  <c r="J118" i="16"/>
  <c r="L107" i="10"/>
  <c r="I114" i="11"/>
  <c r="J123" i="11"/>
  <c r="J124" i="9"/>
  <c r="L106" i="20"/>
  <c r="I111" i="13"/>
  <c r="N138" i="10"/>
  <c r="I107" i="18"/>
  <c r="I115" i="16"/>
  <c r="K132" i="19"/>
  <c r="K138" i="11"/>
  <c r="J117" i="10"/>
  <c r="K131" i="14"/>
  <c r="L112" i="25"/>
  <c r="M127" i="11"/>
  <c r="J121" i="19"/>
  <c r="J122" i="11"/>
  <c r="L115" i="25"/>
  <c r="K133" i="11"/>
  <c r="J125" i="9"/>
  <c r="I105" i="20"/>
  <c r="J126" i="17"/>
  <c r="L111" i="14"/>
  <c r="M120" i="18"/>
  <c r="N129" i="14"/>
  <c r="I112" i="9"/>
  <c r="J126" i="19"/>
  <c r="J128" i="16"/>
  <c r="J124" i="12"/>
  <c r="L106" i="10"/>
  <c r="J128" i="13"/>
  <c r="L114" i="25"/>
  <c r="J125" i="13"/>
  <c r="L110" i="18"/>
  <c r="L105" i="20"/>
  <c r="N130" i="20"/>
  <c r="N135" i="11"/>
  <c r="N138" i="25"/>
  <c r="I114" i="19"/>
  <c r="N133" i="18"/>
  <c r="M119" i="14"/>
  <c r="J119" i="11"/>
  <c r="J124" i="10"/>
  <c r="M121" i="20"/>
  <c r="K134" i="14"/>
  <c r="N136" i="25"/>
  <c r="I112" i="19"/>
  <c r="L106" i="18"/>
  <c r="K140" i="16"/>
  <c r="J127" i="12"/>
  <c r="L108" i="25"/>
  <c r="N140" i="14"/>
  <c r="K140" i="12"/>
  <c r="K137" i="9"/>
  <c r="M124" i="25"/>
  <c r="J123" i="19"/>
  <c r="L113" i="18"/>
  <c r="K135" i="14"/>
  <c r="L113" i="11"/>
  <c r="K133" i="9"/>
  <c r="M121" i="14"/>
  <c r="M125" i="20"/>
  <c r="J128" i="17"/>
  <c r="L111" i="25"/>
  <c r="I116" i="19"/>
  <c r="I115" i="18"/>
  <c r="J117" i="16"/>
  <c r="I115" i="12"/>
  <c r="N140" i="11"/>
  <c r="K134" i="11"/>
  <c r="I116" i="20"/>
  <c r="I108" i="19"/>
  <c r="I105" i="17"/>
  <c r="K136" i="15"/>
  <c r="K134" i="12"/>
  <c r="K140" i="11"/>
  <c r="T129" i="31" l="1"/>
  <c r="T129" i="30"/>
  <c r="Z129" i="30" s="1"/>
  <c r="Z146" i="30" s="1"/>
  <c r="T105" i="31"/>
  <c r="T117" i="30"/>
  <c r="V117" i="30" s="1"/>
  <c r="V145" i="30" s="1"/>
  <c r="T117" i="31"/>
  <c r="V117" i="31" s="1"/>
  <c r="T105" i="30"/>
  <c r="Z105" i="30" s="1"/>
  <c r="T146" i="31"/>
  <c r="T154" i="31" s="1"/>
  <c r="V129" i="31"/>
  <c r="Z129" i="31"/>
  <c r="Z146" i="31" s="1"/>
  <c r="Z154" i="31" s="1"/>
  <c r="U144" i="31"/>
  <c r="W105" i="31"/>
  <c r="W144" i="31" s="1"/>
  <c r="S147" i="31"/>
  <c r="Y144" i="31"/>
  <c r="AA147" i="31"/>
  <c r="W129" i="31"/>
  <c r="W146" i="31" s="1"/>
  <c r="U146" i="31"/>
  <c r="U145" i="31"/>
  <c r="W117" i="31"/>
  <c r="W145" i="31" s="1"/>
  <c r="Z105" i="31"/>
  <c r="T144" i="31"/>
  <c r="V105" i="31"/>
  <c r="V129" i="30"/>
  <c r="X129" i="30" s="1"/>
  <c r="X146" i="30" s="1"/>
  <c r="T146" i="30"/>
  <c r="S154" i="30" s="1"/>
  <c r="Y154" i="30"/>
  <c r="S147" i="30"/>
  <c r="AA147" i="30"/>
  <c r="Y144" i="30"/>
  <c r="W129" i="30"/>
  <c r="W146" i="30" s="1"/>
  <c r="U146" i="30"/>
  <c r="U145" i="30"/>
  <c r="W117" i="30"/>
  <c r="W145" i="30" s="1"/>
  <c r="V105" i="30"/>
  <c r="Z154" i="30"/>
  <c r="U144" i="30"/>
  <c r="W105" i="30"/>
  <c r="W144" i="30" s="1"/>
  <c r="T117" i="27"/>
  <c r="T129" i="27"/>
  <c r="S144" i="27"/>
  <c r="Y105" i="27"/>
  <c r="U105" i="27"/>
  <c r="Y129" i="27"/>
  <c r="Y146" i="27" s="1"/>
  <c r="S146" i="27"/>
  <c r="U129" i="27"/>
  <c r="U117" i="27"/>
  <c r="Y117" i="27"/>
  <c r="Y145" i="27" s="1"/>
  <c r="S145" i="27"/>
  <c r="T105" i="27"/>
  <c r="Y129" i="26"/>
  <c r="Y146" i="26" s="1"/>
  <c r="S146" i="26"/>
  <c r="U129" i="26"/>
  <c r="Y105" i="26"/>
  <c r="S144" i="26"/>
  <c r="U105" i="26"/>
  <c r="T105" i="26"/>
  <c r="T129" i="26"/>
  <c r="U117" i="26"/>
  <c r="S145" i="26"/>
  <c r="Y117" i="26"/>
  <c r="Y145" i="26" s="1"/>
  <c r="T117" i="26"/>
  <c r="Q136" i="25"/>
  <c r="P120" i="25"/>
  <c r="O116" i="25"/>
  <c r="Q134" i="25"/>
  <c r="P118" i="25"/>
  <c r="O114" i="25"/>
  <c r="O107" i="25"/>
  <c r="Q139" i="25"/>
  <c r="P123" i="25"/>
  <c r="Q132" i="25"/>
  <c r="P128" i="25"/>
  <c r="O112" i="25"/>
  <c r="O110" i="25"/>
  <c r="Q137" i="25"/>
  <c r="P121" i="25"/>
  <c r="P117" i="25"/>
  <c r="Q130" i="25"/>
  <c r="P126" i="25"/>
  <c r="Q135" i="25"/>
  <c r="P119" i="25"/>
  <c r="O115" i="25"/>
  <c r="Q140" i="25"/>
  <c r="P124" i="25"/>
  <c r="O108" i="25"/>
  <c r="Q133" i="25"/>
  <c r="Q129" i="25"/>
  <c r="O113" i="25"/>
  <c r="Q138" i="25"/>
  <c r="P122" i="25"/>
  <c r="O106" i="25"/>
  <c r="Q131" i="25"/>
  <c r="P127" i="25"/>
  <c r="O111" i="25"/>
  <c r="P125" i="25"/>
  <c r="O109" i="25"/>
  <c r="O105" i="25"/>
  <c r="Y117" i="25"/>
  <c r="Y145" i="25" s="1"/>
  <c r="S145" i="25"/>
  <c r="U117" i="25"/>
  <c r="S146" i="25"/>
  <c r="U129" i="25"/>
  <c r="Y129" i="25"/>
  <c r="Y146" i="25" s="1"/>
  <c r="Y105" i="25"/>
  <c r="S144" i="25"/>
  <c r="U105" i="25"/>
  <c r="Y105" i="24"/>
  <c r="S144" i="24"/>
  <c r="U105" i="24"/>
  <c r="T129" i="24"/>
  <c r="U117" i="24"/>
  <c r="S145" i="24"/>
  <c r="Y117" i="24"/>
  <c r="Y145" i="24" s="1"/>
  <c r="Y129" i="24"/>
  <c r="Y146" i="24" s="1"/>
  <c r="S146" i="24"/>
  <c r="U129" i="24"/>
  <c r="T117" i="24"/>
  <c r="T105" i="24"/>
  <c r="T117" i="22"/>
  <c r="Y105" i="22"/>
  <c r="S144" i="22"/>
  <c r="U105" i="22"/>
  <c r="T129" i="22"/>
  <c r="U117" i="22"/>
  <c r="S145" i="22"/>
  <c r="Y117" i="22"/>
  <c r="Y145" i="22" s="1"/>
  <c r="Y129" i="22"/>
  <c r="Y146" i="22" s="1"/>
  <c r="S146" i="22"/>
  <c r="U129" i="22"/>
  <c r="T105" i="22"/>
  <c r="P122" i="20"/>
  <c r="Q138" i="20"/>
  <c r="S105" i="20"/>
  <c r="O113" i="20"/>
  <c r="Q129" i="20"/>
  <c r="Q133" i="20"/>
  <c r="O108" i="20"/>
  <c r="P124" i="20"/>
  <c r="Q140" i="20"/>
  <c r="O115" i="20"/>
  <c r="P119" i="20"/>
  <c r="Q135" i="20"/>
  <c r="O110" i="20"/>
  <c r="P126" i="20"/>
  <c r="Q130" i="20"/>
  <c r="O106" i="20"/>
  <c r="P117" i="20"/>
  <c r="P121" i="20"/>
  <c r="S129" i="20"/>
  <c r="Q137" i="20"/>
  <c r="O112" i="20"/>
  <c r="O107" i="20"/>
  <c r="P123" i="20"/>
  <c r="Q139" i="20"/>
  <c r="P128" i="20"/>
  <c r="Q132" i="20"/>
  <c r="O114" i="20"/>
  <c r="P118" i="20"/>
  <c r="Q134" i="20"/>
  <c r="O105" i="20"/>
  <c r="O109" i="20"/>
  <c r="S117" i="20"/>
  <c r="P125" i="20"/>
  <c r="O116" i="20"/>
  <c r="P120" i="20"/>
  <c r="Q136" i="20"/>
  <c r="O111" i="20"/>
  <c r="P127" i="20"/>
  <c r="Q131" i="20"/>
  <c r="E5" i="19"/>
  <c r="S117" i="19"/>
  <c r="S105" i="19"/>
  <c r="S129" i="19"/>
  <c r="Q134" i="18"/>
  <c r="O106" i="18"/>
  <c r="P122" i="18"/>
  <c r="Q138" i="18"/>
  <c r="S105" i="18"/>
  <c r="O113" i="18"/>
  <c r="Q129" i="18"/>
  <c r="Q133" i="18"/>
  <c r="O108" i="18"/>
  <c r="P124" i="18"/>
  <c r="Q140" i="18"/>
  <c r="O115" i="18"/>
  <c r="P119" i="18"/>
  <c r="Q135" i="18"/>
  <c r="O110" i="18"/>
  <c r="P126" i="18"/>
  <c r="Q130" i="18"/>
  <c r="S117" i="18"/>
  <c r="O116" i="18"/>
  <c r="P117" i="18"/>
  <c r="P121" i="18"/>
  <c r="S129" i="18"/>
  <c r="Q137" i="18"/>
  <c r="O114" i="18"/>
  <c r="O109" i="18"/>
  <c r="P120" i="18"/>
  <c r="Q136" i="18"/>
  <c r="O111" i="18"/>
  <c r="O112" i="18"/>
  <c r="P128" i="18"/>
  <c r="Q132" i="18"/>
  <c r="P118" i="18"/>
  <c r="O105" i="18"/>
  <c r="P125" i="18"/>
  <c r="P127" i="18"/>
  <c r="Q131" i="18"/>
  <c r="O107" i="18"/>
  <c r="P123" i="18"/>
  <c r="Q139" i="18"/>
  <c r="E5" i="17"/>
  <c r="S105" i="17"/>
  <c r="S129" i="17"/>
  <c r="S117" i="17"/>
  <c r="E5" i="16"/>
  <c r="S105" i="16"/>
  <c r="S129" i="16"/>
  <c r="S117" i="16"/>
  <c r="E5" i="15"/>
  <c r="S105" i="15"/>
  <c r="S129" i="15"/>
  <c r="S117" i="15"/>
  <c r="O107" i="14"/>
  <c r="P120" i="14"/>
  <c r="O111" i="14"/>
  <c r="P127" i="14"/>
  <c r="Q131" i="14"/>
  <c r="O106" i="14"/>
  <c r="P122" i="14"/>
  <c r="Q138" i="14"/>
  <c r="O116" i="14"/>
  <c r="Q136" i="14"/>
  <c r="Q133" i="14"/>
  <c r="O108" i="14"/>
  <c r="P124" i="14"/>
  <c r="Q140" i="14"/>
  <c r="S105" i="14"/>
  <c r="O113" i="14"/>
  <c r="Q129" i="14"/>
  <c r="O115" i="14"/>
  <c r="P119" i="14"/>
  <c r="Q135" i="14"/>
  <c r="O110" i="14"/>
  <c r="P126" i="14"/>
  <c r="Q130" i="14"/>
  <c r="P121" i="14"/>
  <c r="S129" i="14"/>
  <c r="Q137" i="14"/>
  <c r="P117" i="14"/>
  <c r="O112" i="14"/>
  <c r="P128" i="14"/>
  <c r="Q132" i="14"/>
  <c r="P123" i="14"/>
  <c r="O114" i="14"/>
  <c r="P118" i="14"/>
  <c r="Q134" i="14"/>
  <c r="Q139" i="14"/>
  <c r="O105" i="14"/>
  <c r="O109" i="14"/>
  <c r="S117" i="14"/>
  <c r="P125" i="14"/>
  <c r="E5" i="13"/>
  <c r="S129" i="13"/>
  <c r="S105" i="13"/>
  <c r="S117" i="13"/>
  <c r="E14" i="13"/>
  <c r="E86" i="13"/>
  <c r="E26" i="13"/>
  <c r="E50" i="13"/>
  <c r="E74" i="13"/>
  <c r="E98" i="13"/>
  <c r="E116" i="13"/>
  <c r="E18" i="13"/>
  <c r="E42" i="13"/>
  <c r="E66" i="13"/>
  <c r="E90" i="13"/>
  <c r="E122" i="13"/>
  <c r="E38" i="13"/>
  <c r="E62" i="13"/>
  <c r="E131" i="13"/>
  <c r="E10" i="13"/>
  <c r="E34" i="13"/>
  <c r="E58" i="13"/>
  <c r="E82" i="13"/>
  <c r="E111" i="13"/>
  <c r="E120" i="13"/>
  <c r="S129" i="12"/>
  <c r="S117" i="12"/>
  <c r="S105" i="12"/>
  <c r="E34" i="12"/>
  <c r="E82" i="12"/>
  <c r="E111" i="12"/>
  <c r="E122" i="12"/>
  <c r="E6" i="12"/>
  <c r="E30" i="12"/>
  <c r="E54" i="12"/>
  <c r="E78" i="12"/>
  <c r="E102" i="12"/>
  <c r="E131" i="12"/>
  <c r="E22" i="12"/>
  <c r="E46" i="12"/>
  <c r="E70" i="12"/>
  <c r="E94" i="12"/>
  <c r="E10" i="12"/>
  <c r="E58" i="12"/>
  <c r="E106" i="12"/>
  <c r="E14" i="12"/>
  <c r="E38" i="12"/>
  <c r="E62" i="12"/>
  <c r="E86" i="12"/>
  <c r="E136" i="12"/>
  <c r="O107" i="11"/>
  <c r="O114" i="11"/>
  <c r="P118" i="11"/>
  <c r="O106" i="11"/>
  <c r="P122" i="11"/>
  <c r="Q138" i="11"/>
  <c r="S105" i="11"/>
  <c r="Q129" i="11"/>
  <c r="Q133" i="11"/>
  <c r="O115" i="11"/>
  <c r="P119" i="11"/>
  <c r="Q135" i="11"/>
  <c r="O113" i="11"/>
  <c r="O108" i="11"/>
  <c r="P124" i="11"/>
  <c r="Q140" i="11"/>
  <c r="O110" i="11"/>
  <c r="P126" i="11"/>
  <c r="Q130" i="11"/>
  <c r="P117" i="11"/>
  <c r="P121" i="11"/>
  <c r="S129" i="11"/>
  <c r="Q137" i="11"/>
  <c r="O112" i="11"/>
  <c r="P128" i="11"/>
  <c r="Q132" i="11"/>
  <c r="P123" i="11"/>
  <c r="O105" i="11"/>
  <c r="O109" i="11"/>
  <c r="S117" i="11"/>
  <c r="P125" i="11"/>
  <c r="Q139" i="11"/>
  <c r="Q134" i="11"/>
  <c r="O116" i="11"/>
  <c r="P120" i="11"/>
  <c r="Q136" i="11"/>
  <c r="O111" i="11"/>
  <c r="P127" i="11"/>
  <c r="Q131" i="11"/>
  <c r="O106" i="10"/>
  <c r="P122" i="10"/>
  <c r="Q138" i="10"/>
  <c r="Q134" i="10"/>
  <c r="P117" i="10"/>
  <c r="S129" i="10"/>
  <c r="Q137" i="10"/>
  <c r="O112" i="10"/>
  <c r="P128" i="10"/>
  <c r="P118" i="10"/>
  <c r="O105" i="10"/>
  <c r="P125" i="10"/>
  <c r="O111" i="10"/>
  <c r="Q129" i="10"/>
  <c r="Q133" i="10"/>
  <c r="O108" i="10"/>
  <c r="P124" i="10"/>
  <c r="Q140" i="10"/>
  <c r="O114" i="10"/>
  <c r="O109" i="10"/>
  <c r="O116" i="10"/>
  <c r="Q136" i="10"/>
  <c r="Q131" i="10"/>
  <c r="S105" i="10"/>
  <c r="O113" i="10"/>
  <c r="O115" i="10"/>
  <c r="P119" i="10"/>
  <c r="Q135" i="10"/>
  <c r="P121" i="10"/>
  <c r="Q132" i="10"/>
  <c r="S117" i="10"/>
  <c r="P120" i="10"/>
  <c r="P127" i="10"/>
  <c r="O110" i="10"/>
  <c r="P126" i="10"/>
  <c r="Q130" i="10"/>
  <c r="O107" i="10"/>
  <c r="P123" i="10"/>
  <c r="Q139" i="10"/>
  <c r="E95" i="9"/>
  <c r="E114" i="9"/>
  <c r="E126" i="9"/>
  <c r="E137" i="9"/>
  <c r="E91" i="9"/>
  <c r="E32" i="9"/>
  <c r="E33" i="9"/>
  <c r="E39" i="9"/>
  <c r="E51" i="9"/>
  <c r="E57" i="9"/>
  <c r="E63" i="9"/>
  <c r="E75" i="9"/>
  <c r="E99" i="9"/>
  <c r="E127" i="9"/>
  <c r="E25" i="9"/>
  <c r="E73" i="9"/>
  <c r="E115" i="9"/>
  <c r="E43" i="9"/>
  <c r="E109" i="9"/>
  <c r="E67" i="9"/>
  <c r="E103" i="9"/>
  <c r="E38" i="9"/>
  <c r="E68" i="9"/>
  <c r="E92" i="9"/>
  <c r="E128" i="9"/>
  <c r="E134" i="9"/>
  <c r="E120" i="9"/>
  <c r="E129" i="9"/>
  <c r="E52" i="9"/>
  <c r="E100" i="9"/>
  <c r="E83" i="9"/>
  <c r="E7" i="9"/>
  <c r="E19" i="9"/>
  <c r="E20" i="9"/>
  <c r="E62" i="9"/>
  <c r="E74" i="9"/>
  <c r="E86" i="9"/>
  <c r="E98" i="9"/>
  <c r="E110" i="9"/>
  <c r="E122" i="9"/>
  <c r="E84" i="9"/>
  <c r="E9" i="9"/>
  <c r="E15" i="9"/>
  <c r="E140" i="9"/>
  <c r="S129" i="9"/>
  <c r="Y129" i="9" s="1"/>
  <c r="S105" i="9"/>
  <c r="S117" i="9"/>
  <c r="E48" i="9"/>
  <c r="E81" i="9"/>
  <c r="E5" i="9"/>
  <c r="E11" i="9"/>
  <c r="E27" i="9"/>
  <c r="E44" i="9"/>
  <c r="E55" i="9"/>
  <c r="E105" i="9"/>
  <c r="E111" i="9"/>
  <c r="E116" i="9"/>
  <c r="E133" i="9"/>
  <c r="E31" i="9"/>
  <c r="E12" i="9"/>
  <c r="E56" i="9"/>
  <c r="E72" i="9"/>
  <c r="E78" i="9"/>
  <c r="E90" i="9"/>
  <c r="E117" i="9"/>
  <c r="E87" i="9"/>
  <c r="E118" i="9"/>
  <c r="E79" i="9"/>
  <c r="E113" i="9"/>
  <c r="E14" i="9"/>
  <c r="E24" i="9"/>
  <c r="E108" i="9"/>
  <c r="E119" i="9"/>
  <c r="E136" i="9"/>
  <c r="E35" i="9"/>
  <c r="E96" i="9"/>
  <c r="E124" i="9"/>
  <c r="E8" i="9"/>
  <c r="E36" i="9"/>
  <c r="E80" i="9"/>
  <c r="E60" i="9"/>
  <c r="E66" i="9"/>
  <c r="E82" i="9"/>
  <c r="E104" i="9"/>
  <c r="E121" i="9"/>
  <c r="E132" i="9"/>
  <c r="E6" i="9"/>
  <c r="E10" i="9"/>
  <c r="E16" i="9"/>
  <c r="E64" i="9"/>
  <c r="E49" i="9"/>
  <c r="E97" i="9"/>
  <c r="E34" i="9"/>
  <c r="E40" i="9"/>
  <c r="E88" i="9"/>
  <c r="E29" i="9"/>
  <c r="E77" i="9"/>
  <c r="E30" i="9"/>
  <c r="E26" i="9"/>
  <c r="E50" i="9"/>
  <c r="E69" i="9"/>
  <c r="E93" i="9"/>
  <c r="E22" i="9"/>
  <c r="E41" i="9"/>
  <c r="E89" i="9"/>
  <c r="E13" i="9"/>
  <c r="E18" i="9"/>
  <c r="E37" i="9"/>
  <c r="E42" i="9"/>
  <c r="E61" i="9"/>
  <c r="E85" i="9"/>
  <c r="E21" i="9"/>
  <c r="E45" i="9"/>
  <c r="E17" i="9"/>
  <c r="E46" i="9"/>
  <c r="E65" i="9"/>
  <c r="L115" i="17"/>
  <c r="L116" i="12"/>
  <c r="L114" i="19"/>
  <c r="L112" i="13"/>
  <c r="N133" i="17"/>
  <c r="N139" i="12"/>
  <c r="M120" i="15"/>
  <c r="L112" i="19"/>
  <c r="N140" i="13"/>
  <c r="L109" i="15"/>
  <c r="N138" i="12"/>
  <c r="L106" i="17"/>
  <c r="M127" i="12"/>
  <c r="N131" i="12"/>
  <c r="M125" i="16"/>
  <c r="L108" i="15"/>
  <c r="M118" i="12"/>
  <c r="M128" i="16"/>
  <c r="M122" i="15"/>
  <c r="N139" i="19"/>
  <c r="M122" i="12"/>
  <c r="M117" i="13"/>
  <c r="N130" i="17"/>
  <c r="N133" i="12"/>
  <c r="M120" i="12"/>
  <c r="L116" i="17"/>
  <c r="N137" i="12"/>
  <c r="N130" i="13"/>
  <c r="M119" i="17"/>
  <c r="M121" i="17"/>
  <c r="L109" i="12"/>
  <c r="L114" i="9"/>
  <c r="M123" i="12"/>
  <c r="N131" i="13"/>
  <c r="M119" i="9"/>
  <c r="N137" i="13"/>
  <c r="L116" i="13"/>
  <c r="N134" i="13"/>
  <c r="L110" i="9"/>
  <c r="M123" i="17"/>
  <c r="L111" i="12"/>
  <c r="M120" i="16"/>
  <c r="M122" i="9"/>
  <c r="L113" i="9"/>
  <c r="L106" i="9"/>
  <c r="M121" i="9"/>
  <c r="M124" i="12"/>
  <c r="M128" i="12"/>
  <c r="M125" i="9"/>
  <c r="M120" i="9"/>
  <c r="M119" i="12"/>
  <c r="M118" i="9"/>
  <c r="M117" i="17"/>
  <c r="M117" i="9"/>
  <c r="M128" i="15"/>
  <c r="N134" i="9"/>
  <c r="N131" i="19"/>
  <c r="L111" i="9"/>
  <c r="N130" i="12"/>
  <c r="L113" i="16"/>
  <c r="M118" i="16"/>
  <c r="N138" i="17"/>
  <c r="M123" i="15"/>
  <c r="L114" i="12"/>
  <c r="L115" i="9"/>
  <c r="M121" i="19"/>
  <c r="M122" i="17"/>
  <c r="L107" i="15"/>
  <c r="L107" i="12"/>
  <c r="L105" i="16"/>
  <c r="L105" i="17"/>
  <c r="N132" i="15"/>
  <c r="L114" i="17"/>
  <c r="L108" i="12"/>
  <c r="L106" i="19"/>
  <c r="M124" i="16"/>
  <c r="N130" i="9"/>
  <c r="N137" i="19"/>
  <c r="N138" i="13"/>
  <c r="N131" i="16"/>
  <c r="M123" i="9"/>
  <c r="M125" i="19"/>
  <c r="L108" i="9"/>
  <c r="N129" i="16"/>
  <c r="L114" i="13"/>
  <c r="N139" i="9"/>
  <c r="N139" i="17"/>
  <c r="N135" i="16"/>
  <c r="N134" i="17"/>
  <c r="L105" i="12"/>
  <c r="M126" i="16"/>
  <c r="N136" i="19"/>
  <c r="L115" i="12"/>
  <c r="N129" i="12"/>
  <c r="L109" i="19"/>
  <c r="L116" i="16"/>
  <c r="N139" i="16"/>
  <c r="M126" i="13"/>
  <c r="M119" i="19"/>
  <c r="L109" i="9"/>
  <c r="N140" i="17"/>
  <c r="M119" i="15"/>
  <c r="M128" i="17"/>
  <c r="M127" i="15"/>
  <c r="N140" i="16"/>
  <c r="M120" i="17"/>
  <c r="M126" i="12"/>
  <c r="L112" i="16"/>
  <c r="M118" i="19"/>
  <c r="N132" i="9"/>
  <c r="N129" i="9"/>
  <c r="L113" i="17"/>
  <c r="N140" i="9"/>
  <c r="N131" i="9"/>
  <c r="L110" i="12"/>
  <c r="N133" i="9"/>
  <c r="L110" i="19"/>
  <c r="L108" i="17"/>
  <c r="N136" i="15"/>
  <c r="M117" i="15"/>
  <c r="M117" i="12"/>
  <c r="M124" i="19"/>
  <c r="N132" i="17"/>
  <c r="M118" i="13"/>
  <c r="M118" i="17"/>
  <c r="L106" i="12"/>
  <c r="L115" i="15"/>
  <c r="M117" i="19"/>
  <c r="L110" i="17"/>
  <c r="L113" i="12"/>
  <c r="N131" i="15"/>
  <c r="N131" i="17"/>
  <c r="M125" i="13"/>
  <c r="L110" i="16"/>
  <c r="M126" i="9"/>
  <c r="M124" i="17"/>
  <c r="N129" i="17"/>
  <c r="N129" i="15"/>
  <c r="M122" i="19"/>
  <c r="N130" i="16"/>
  <c r="L115" i="19"/>
  <c r="N136" i="12"/>
  <c r="L108" i="16"/>
  <c r="N133" i="19"/>
  <c r="M127" i="19"/>
  <c r="L106" i="13"/>
  <c r="M119" i="16"/>
  <c r="N138" i="15"/>
  <c r="N137" i="16"/>
  <c r="M121" i="12"/>
  <c r="L114" i="16"/>
  <c r="L105" i="9"/>
  <c r="L109" i="16"/>
  <c r="M123" i="16"/>
  <c r="M126" i="15"/>
  <c r="N132" i="19"/>
  <c r="N133" i="15"/>
  <c r="L107" i="19"/>
  <c r="L107" i="9"/>
  <c r="N137" i="15"/>
  <c r="N135" i="17"/>
  <c r="M123" i="19"/>
  <c r="M124" i="9"/>
  <c r="N134" i="15"/>
  <c r="N132" i="16"/>
  <c r="L112" i="15"/>
  <c r="L109" i="13"/>
  <c r="L111" i="16"/>
  <c r="M127" i="9"/>
  <c r="N136" i="9"/>
  <c r="N136" i="17"/>
  <c r="M127" i="17"/>
  <c r="N129" i="13"/>
  <c r="M122" i="16"/>
  <c r="N136" i="13"/>
  <c r="N130" i="15"/>
  <c r="N132" i="12"/>
  <c r="L116" i="15"/>
  <c r="N135" i="15"/>
  <c r="L115" i="16"/>
  <c r="L108" i="13"/>
  <c r="N139" i="15"/>
  <c r="N140" i="15"/>
  <c r="M128" i="9"/>
  <c r="L113" i="15"/>
  <c r="M125" i="12"/>
  <c r="M121" i="15"/>
  <c r="M121" i="13"/>
  <c r="M118" i="15"/>
  <c r="L113" i="19"/>
  <c r="L107" i="13"/>
  <c r="N137" i="9"/>
  <c r="L107" i="16"/>
  <c r="N134" i="19"/>
  <c r="M128" i="13"/>
  <c r="L105" i="15"/>
  <c r="M127" i="16"/>
  <c r="L110" i="15"/>
  <c r="N138" i="9"/>
  <c r="L112" i="12"/>
  <c r="M120" i="19"/>
  <c r="L115" i="13"/>
  <c r="N137" i="17"/>
  <c r="N132" i="13"/>
  <c r="L112" i="17"/>
  <c r="M121" i="16"/>
  <c r="N134" i="12"/>
  <c r="M126" i="19"/>
  <c r="N133" i="13"/>
  <c r="N138" i="19"/>
  <c r="L111" i="15"/>
  <c r="L108" i="19"/>
  <c r="M120" i="13"/>
  <c r="M119" i="13"/>
  <c r="N135" i="9"/>
  <c r="L114" i="15"/>
  <c r="L111" i="19"/>
  <c r="L112" i="9"/>
  <c r="N140" i="19"/>
  <c r="L111" i="13"/>
  <c r="N133" i="16"/>
  <c r="M127" i="13"/>
  <c r="L106" i="16"/>
  <c r="M125" i="15"/>
  <c r="N129" i="19"/>
  <c r="M122" i="13"/>
  <c r="M124" i="15"/>
  <c r="N138" i="16"/>
  <c r="L105" i="19"/>
  <c r="L105" i="13"/>
  <c r="M126" i="17"/>
  <c r="L106" i="15"/>
  <c r="N130" i="19"/>
  <c r="M124" i="13"/>
  <c r="L116" i="9"/>
  <c r="L116" i="19"/>
  <c r="N135" i="13"/>
  <c r="L111" i="17"/>
  <c r="N135" i="19"/>
  <c r="M128" i="19"/>
  <c r="M123" i="13"/>
  <c r="N134" i="16"/>
  <c r="N139" i="13"/>
  <c r="M117" i="16"/>
  <c r="L110" i="13"/>
  <c r="M125" i="17"/>
  <c r="N140" i="12"/>
  <c r="L113" i="13"/>
  <c r="N136" i="16"/>
  <c r="L107" i="17"/>
  <c r="N135" i="12"/>
  <c r="L109" i="17"/>
  <c r="V146" i="30" l="1"/>
  <c r="X117" i="30"/>
  <c r="X145" i="30" s="1"/>
  <c r="W153" i="30" s="1"/>
  <c r="T144" i="30"/>
  <c r="S152" i="30" s="1"/>
  <c r="Z117" i="30"/>
  <c r="Z145" i="30" s="1"/>
  <c r="Y153" i="30" s="1"/>
  <c r="T145" i="30"/>
  <c r="S153" i="30" s="1"/>
  <c r="T145" i="31"/>
  <c r="T153" i="31" s="1"/>
  <c r="Z117" i="31"/>
  <c r="Z145" i="31" s="1"/>
  <c r="Z153" i="31" s="1"/>
  <c r="S154" i="31"/>
  <c r="V145" i="31"/>
  <c r="V153" i="31" s="1"/>
  <c r="X117" i="31"/>
  <c r="X145" i="31" s="1"/>
  <c r="X153" i="31" s="1"/>
  <c r="Y154" i="31"/>
  <c r="Y147" i="31"/>
  <c r="X129" i="31"/>
  <c r="X146" i="31" s="1"/>
  <c r="X154" i="31" s="1"/>
  <c r="V146" i="31"/>
  <c r="V154" i="31" s="1"/>
  <c r="V144" i="31"/>
  <c r="U152" i="31" s="1"/>
  <c r="X105" i="31"/>
  <c r="X144" i="31" s="1"/>
  <c r="T152" i="31"/>
  <c r="T147" i="31"/>
  <c r="S155" i="31" s="1"/>
  <c r="S152" i="31"/>
  <c r="S148" i="31"/>
  <c r="Z144" i="31"/>
  <c r="Y152" i="31" s="1"/>
  <c r="W147" i="31"/>
  <c r="U147" i="31"/>
  <c r="V153" i="30"/>
  <c r="U154" i="30"/>
  <c r="T154" i="30"/>
  <c r="W154" i="30"/>
  <c r="U153" i="30"/>
  <c r="U147" i="30"/>
  <c r="S148" i="30"/>
  <c r="V144" i="30"/>
  <c r="U152" i="30" s="1"/>
  <c r="X105" i="30"/>
  <c r="X144" i="30" s="1"/>
  <c r="W152" i="30" s="1"/>
  <c r="T152" i="30"/>
  <c r="T147" i="30"/>
  <c r="S155" i="30" s="1"/>
  <c r="Y147" i="30"/>
  <c r="AB147" i="30"/>
  <c r="AB155" i="30" s="1"/>
  <c r="Z144" i="30"/>
  <c r="V154" i="30"/>
  <c r="W147" i="30"/>
  <c r="X154" i="30"/>
  <c r="S147" i="27"/>
  <c r="Z117" i="27"/>
  <c r="Z145" i="27" s="1"/>
  <c r="Z153" i="27" s="1"/>
  <c r="T145" i="27"/>
  <c r="T153" i="27" s="1"/>
  <c r="V117" i="27"/>
  <c r="Z105" i="27"/>
  <c r="T144" i="27"/>
  <c r="V105" i="27"/>
  <c r="T146" i="27"/>
  <c r="T154" i="27" s="1"/>
  <c r="V129" i="27"/>
  <c r="Z129" i="27"/>
  <c r="Z146" i="27" s="1"/>
  <c r="Z154" i="27" s="1"/>
  <c r="U144" i="27"/>
  <c r="W105" i="27"/>
  <c r="W144" i="27" s="1"/>
  <c r="U145" i="27"/>
  <c r="W117" i="27"/>
  <c r="W145" i="27" s="1"/>
  <c r="AA147" i="27"/>
  <c r="Y144" i="27"/>
  <c r="W129" i="27"/>
  <c r="W146" i="27" s="1"/>
  <c r="U146" i="27"/>
  <c r="Z129" i="26"/>
  <c r="Z146" i="26" s="1"/>
  <c r="Z154" i="26" s="1"/>
  <c r="T146" i="26"/>
  <c r="T154" i="26" s="1"/>
  <c r="V129" i="26"/>
  <c r="V117" i="26"/>
  <c r="Z117" i="26"/>
  <c r="Z145" i="26" s="1"/>
  <c r="Z153" i="26" s="1"/>
  <c r="T145" i="26"/>
  <c r="T153" i="26" s="1"/>
  <c r="U144" i="26"/>
  <c r="W105" i="26"/>
  <c r="W144" i="26" s="1"/>
  <c r="Y144" i="26"/>
  <c r="AA147" i="26"/>
  <c r="U145" i="26"/>
  <c r="W117" i="26"/>
  <c r="W145" i="26" s="1"/>
  <c r="U146" i="26"/>
  <c r="W129" i="26"/>
  <c r="W146" i="26" s="1"/>
  <c r="S147" i="26"/>
  <c r="Z105" i="26"/>
  <c r="T144" i="26"/>
  <c r="S152" i="26" s="1"/>
  <c r="V105" i="26"/>
  <c r="T129" i="25"/>
  <c r="V129" i="25" s="1"/>
  <c r="T117" i="25"/>
  <c r="T145" i="25" s="1"/>
  <c r="T153" i="25" s="1"/>
  <c r="T105" i="25"/>
  <c r="T144" i="25" s="1"/>
  <c r="S152" i="25" s="1"/>
  <c r="U146" i="25"/>
  <c r="W129" i="25"/>
  <c r="W146" i="25" s="1"/>
  <c r="Y144" i="25"/>
  <c r="AA147" i="25"/>
  <c r="U144" i="25"/>
  <c r="W105" i="25"/>
  <c r="W144" i="25" s="1"/>
  <c r="U145" i="25"/>
  <c r="W117" i="25"/>
  <c r="W145" i="25" s="1"/>
  <c r="S147" i="25"/>
  <c r="T146" i="24"/>
  <c r="T154" i="24" s="1"/>
  <c r="V129" i="24"/>
  <c r="Z129" i="24"/>
  <c r="Z146" i="24" s="1"/>
  <c r="Z154" i="24" s="1"/>
  <c r="S147" i="24"/>
  <c r="AA147" i="24"/>
  <c r="Y144" i="24"/>
  <c r="Z105" i="24"/>
  <c r="T144" i="24"/>
  <c r="S152" i="24" s="1"/>
  <c r="V105" i="24"/>
  <c r="U144" i="24"/>
  <c r="W105" i="24"/>
  <c r="W144" i="24" s="1"/>
  <c r="Z117" i="24"/>
  <c r="Z145" i="24" s="1"/>
  <c r="Z153" i="24" s="1"/>
  <c r="T145" i="24"/>
  <c r="T153" i="24" s="1"/>
  <c r="V117" i="24"/>
  <c r="W129" i="24"/>
  <c r="W146" i="24" s="1"/>
  <c r="U146" i="24"/>
  <c r="U145" i="24"/>
  <c r="W117" i="24"/>
  <c r="W145" i="24" s="1"/>
  <c r="Z105" i="22"/>
  <c r="T144" i="22"/>
  <c r="S152" i="22" s="1"/>
  <c r="V105" i="22"/>
  <c r="Z129" i="22"/>
  <c r="Z146" i="22" s="1"/>
  <c r="Z154" i="22" s="1"/>
  <c r="T146" i="22"/>
  <c r="T154" i="22" s="1"/>
  <c r="V129" i="22"/>
  <c r="U144" i="22"/>
  <c r="W105" i="22"/>
  <c r="W144" i="22" s="1"/>
  <c r="U146" i="22"/>
  <c r="W129" i="22"/>
  <c r="W146" i="22" s="1"/>
  <c r="Y144" i="22"/>
  <c r="AA147" i="22"/>
  <c r="S147" i="22"/>
  <c r="U145" i="22"/>
  <c r="W117" i="22"/>
  <c r="W145" i="22" s="1"/>
  <c r="V117" i="22"/>
  <c r="Z117" i="22"/>
  <c r="Z145" i="22" s="1"/>
  <c r="Z153" i="22" s="1"/>
  <c r="T145" i="22"/>
  <c r="T153" i="22" s="1"/>
  <c r="T117" i="20"/>
  <c r="V117" i="20" s="1"/>
  <c r="U117" i="20"/>
  <c r="Y117" i="20"/>
  <c r="Y145" i="20" s="1"/>
  <c r="S145" i="20"/>
  <c r="Y129" i="20"/>
  <c r="Y146" i="20" s="1"/>
  <c r="S146" i="20"/>
  <c r="U129" i="20"/>
  <c r="T105" i="20"/>
  <c r="Y105" i="20"/>
  <c r="S144" i="20"/>
  <c r="U105" i="20"/>
  <c r="T129" i="20"/>
  <c r="P125" i="19"/>
  <c r="O109" i="19"/>
  <c r="O105" i="19"/>
  <c r="Q139" i="19"/>
  <c r="P123" i="19"/>
  <c r="O107" i="19"/>
  <c r="Q132" i="19"/>
  <c r="P128" i="19"/>
  <c r="O112" i="19"/>
  <c r="Q130" i="19"/>
  <c r="O110" i="19"/>
  <c r="Q137" i="19"/>
  <c r="P121" i="19"/>
  <c r="P117" i="19"/>
  <c r="P126" i="19"/>
  <c r="Q135" i="19"/>
  <c r="P119" i="19"/>
  <c r="O115" i="19"/>
  <c r="P122" i="19"/>
  <c r="Q140" i="19"/>
  <c r="P124" i="19"/>
  <c r="O108" i="19"/>
  <c r="Q138" i="19"/>
  <c r="O106" i="19"/>
  <c r="Q133" i="19"/>
  <c r="Q129" i="19"/>
  <c r="O113" i="19"/>
  <c r="Q131" i="19"/>
  <c r="P127" i="19"/>
  <c r="O111" i="19"/>
  <c r="Q136" i="19"/>
  <c r="P120" i="19"/>
  <c r="O116" i="19"/>
  <c r="Q134" i="19"/>
  <c r="P118" i="19"/>
  <c r="O114" i="19"/>
  <c r="U117" i="19"/>
  <c r="S145" i="19"/>
  <c r="Y117" i="19"/>
  <c r="Y145" i="19" s="1"/>
  <c r="Y105" i="19"/>
  <c r="S144" i="19"/>
  <c r="U105" i="19"/>
  <c r="Y129" i="19"/>
  <c r="Y146" i="19" s="1"/>
  <c r="S146" i="19"/>
  <c r="U129" i="19"/>
  <c r="T105" i="18"/>
  <c r="U129" i="18"/>
  <c r="Y129" i="18"/>
  <c r="Y146" i="18" s="1"/>
  <c r="S146" i="18"/>
  <c r="Y105" i="18"/>
  <c r="S144" i="18"/>
  <c r="U105" i="18"/>
  <c r="T129" i="18"/>
  <c r="U117" i="18"/>
  <c r="Y117" i="18"/>
  <c r="Y145" i="18" s="1"/>
  <c r="S145" i="18"/>
  <c r="T117" i="18"/>
  <c r="Q134" i="17"/>
  <c r="P118" i="17"/>
  <c r="O114" i="17"/>
  <c r="Q132" i="17"/>
  <c r="P128" i="17"/>
  <c r="O112" i="17"/>
  <c r="Q137" i="17"/>
  <c r="P121" i="17"/>
  <c r="P117" i="17"/>
  <c r="Q130" i="17"/>
  <c r="P126" i="17"/>
  <c r="O110" i="17"/>
  <c r="Q135" i="17"/>
  <c r="P119" i="17"/>
  <c r="O115" i="17"/>
  <c r="Q140" i="17"/>
  <c r="P124" i="17"/>
  <c r="O108" i="17"/>
  <c r="Q138" i="17"/>
  <c r="O106" i="17"/>
  <c r="P123" i="17"/>
  <c r="Q133" i="17"/>
  <c r="Q129" i="17"/>
  <c r="O113" i="17"/>
  <c r="P122" i="17"/>
  <c r="P125" i="17"/>
  <c r="O107" i="17"/>
  <c r="Q131" i="17"/>
  <c r="P127" i="17"/>
  <c r="O111" i="17"/>
  <c r="Q136" i="17"/>
  <c r="P120" i="17"/>
  <c r="O116" i="17"/>
  <c r="O109" i="17"/>
  <c r="O105" i="17"/>
  <c r="Q139" i="17"/>
  <c r="Y105" i="17"/>
  <c r="S144" i="17"/>
  <c r="U105" i="17"/>
  <c r="S146" i="17"/>
  <c r="U129" i="17"/>
  <c r="Y129" i="17"/>
  <c r="Y146" i="17" s="1"/>
  <c r="Y117" i="17"/>
  <c r="Y145" i="17" s="1"/>
  <c r="S145" i="17"/>
  <c r="U117" i="17"/>
  <c r="Q136" i="16"/>
  <c r="P120" i="16"/>
  <c r="O116" i="16"/>
  <c r="P125" i="16"/>
  <c r="O109" i="16"/>
  <c r="O105" i="16"/>
  <c r="Q134" i="16"/>
  <c r="P118" i="16"/>
  <c r="O114" i="16"/>
  <c r="Q139" i="16"/>
  <c r="P123" i="16"/>
  <c r="O107" i="16"/>
  <c r="Q132" i="16"/>
  <c r="P128" i="16"/>
  <c r="O112" i="16"/>
  <c r="Q137" i="16"/>
  <c r="P121" i="16"/>
  <c r="P117" i="16"/>
  <c r="Q130" i="16"/>
  <c r="P126" i="16"/>
  <c r="O110" i="16"/>
  <c r="Q135" i="16"/>
  <c r="P119" i="16"/>
  <c r="O115" i="16"/>
  <c r="Q138" i="16"/>
  <c r="Q140" i="16"/>
  <c r="P124" i="16"/>
  <c r="O108" i="16"/>
  <c r="P122" i="16"/>
  <c r="O106" i="16"/>
  <c r="Q133" i="16"/>
  <c r="Q129" i="16"/>
  <c r="O113" i="16"/>
  <c r="Q131" i="16"/>
  <c r="P127" i="16"/>
  <c r="O111" i="16"/>
  <c r="Y129" i="16"/>
  <c r="Y146" i="16" s="1"/>
  <c r="S146" i="16"/>
  <c r="U129" i="16"/>
  <c r="Y105" i="16"/>
  <c r="S144" i="16"/>
  <c r="U105" i="16"/>
  <c r="U117" i="16"/>
  <c r="S145" i="16"/>
  <c r="Y117" i="16"/>
  <c r="Y145" i="16" s="1"/>
  <c r="Q136" i="15"/>
  <c r="P120" i="15"/>
  <c r="O116" i="15"/>
  <c r="O105" i="15"/>
  <c r="P125" i="15"/>
  <c r="O109" i="15"/>
  <c r="Q134" i="15"/>
  <c r="P118" i="15"/>
  <c r="O114" i="15"/>
  <c r="Q139" i="15"/>
  <c r="P123" i="15"/>
  <c r="O107" i="15"/>
  <c r="Q132" i="15"/>
  <c r="P128" i="15"/>
  <c r="O112" i="15"/>
  <c r="Q137" i="15"/>
  <c r="P121" i="15"/>
  <c r="P117" i="15"/>
  <c r="Q130" i="15"/>
  <c r="P126" i="15"/>
  <c r="O110" i="15"/>
  <c r="Q138" i="15"/>
  <c r="P122" i="15"/>
  <c r="O106" i="15"/>
  <c r="Q135" i="15"/>
  <c r="P119" i="15"/>
  <c r="O115" i="15"/>
  <c r="Q140" i="15"/>
  <c r="P124" i="15"/>
  <c r="O108" i="15"/>
  <c r="Q133" i="15"/>
  <c r="Q129" i="15"/>
  <c r="O113" i="15"/>
  <c r="Q131" i="15"/>
  <c r="P127" i="15"/>
  <c r="O111" i="15"/>
  <c r="Y105" i="15"/>
  <c r="S144" i="15"/>
  <c r="U105" i="15"/>
  <c r="U117" i="15"/>
  <c r="S145" i="15"/>
  <c r="Y117" i="15"/>
  <c r="Y145" i="15" s="1"/>
  <c r="Y129" i="15"/>
  <c r="Y146" i="15" s="1"/>
  <c r="S146" i="15"/>
  <c r="U129" i="15"/>
  <c r="T105" i="14"/>
  <c r="T117" i="14"/>
  <c r="T129" i="14"/>
  <c r="Y105" i="14"/>
  <c r="S144" i="14"/>
  <c r="U105" i="14"/>
  <c r="U117" i="14"/>
  <c r="Y117" i="14"/>
  <c r="Y145" i="14" s="1"/>
  <c r="S145" i="14"/>
  <c r="Y129" i="14"/>
  <c r="Y146" i="14" s="1"/>
  <c r="S146" i="14"/>
  <c r="U129" i="14"/>
  <c r="P125" i="13"/>
  <c r="O109" i="13"/>
  <c r="O105" i="13"/>
  <c r="Q134" i="13"/>
  <c r="P118" i="13"/>
  <c r="O114" i="13"/>
  <c r="Q139" i="13"/>
  <c r="P123" i="13"/>
  <c r="Q140" i="13"/>
  <c r="P124" i="13"/>
  <c r="O108" i="13"/>
  <c r="Q138" i="13"/>
  <c r="P122" i="13"/>
  <c r="O106" i="13"/>
  <c r="Q133" i="13"/>
  <c r="Q129" i="13"/>
  <c r="O113" i="13"/>
  <c r="Q131" i="13"/>
  <c r="P127" i="13"/>
  <c r="O111" i="13"/>
  <c r="Q136" i="13"/>
  <c r="P120" i="13"/>
  <c r="O116" i="13"/>
  <c r="P117" i="13"/>
  <c r="P126" i="13"/>
  <c r="Q137" i="13"/>
  <c r="O107" i="13"/>
  <c r="P119" i="13"/>
  <c r="O110" i="13"/>
  <c r="Q130" i="13"/>
  <c r="Q132" i="13"/>
  <c r="O115" i="13"/>
  <c r="Q135" i="13"/>
  <c r="P128" i="13"/>
  <c r="P121" i="13"/>
  <c r="O112" i="13"/>
  <c r="Y129" i="13"/>
  <c r="Y146" i="13" s="1"/>
  <c r="S146" i="13"/>
  <c r="U129" i="13"/>
  <c r="U117" i="13"/>
  <c r="S145" i="13"/>
  <c r="Y117" i="13"/>
  <c r="Y145" i="13" s="1"/>
  <c r="U105" i="13"/>
  <c r="S144" i="13"/>
  <c r="Y105" i="13"/>
  <c r="Q140" i="12"/>
  <c r="P124" i="12"/>
  <c r="O108" i="12"/>
  <c r="Q138" i="12"/>
  <c r="O106" i="12"/>
  <c r="Q136" i="12"/>
  <c r="P125" i="12"/>
  <c r="O109" i="12"/>
  <c r="O105" i="12"/>
  <c r="Q133" i="12"/>
  <c r="Q129" i="12"/>
  <c r="O113" i="12"/>
  <c r="P122" i="12"/>
  <c r="P120" i="12"/>
  <c r="O116" i="12"/>
  <c r="Q134" i="12"/>
  <c r="P118" i="12"/>
  <c r="O114" i="12"/>
  <c r="Q131" i="12"/>
  <c r="P127" i="12"/>
  <c r="O111" i="12"/>
  <c r="Q139" i="12"/>
  <c r="Q132" i="12"/>
  <c r="Q130" i="12"/>
  <c r="P121" i="12"/>
  <c r="O110" i="12"/>
  <c r="Q135" i="12"/>
  <c r="P123" i="12"/>
  <c r="O112" i="12"/>
  <c r="O115" i="12"/>
  <c r="P126" i="12"/>
  <c r="O107" i="12"/>
  <c r="Q137" i="12"/>
  <c r="P117" i="12"/>
  <c r="P128" i="12"/>
  <c r="P119" i="12"/>
  <c r="S145" i="12"/>
  <c r="Y117" i="12"/>
  <c r="Y145" i="12" s="1"/>
  <c r="U117" i="12"/>
  <c r="U105" i="12"/>
  <c r="S144" i="12"/>
  <c r="Y105" i="12"/>
  <c r="S146" i="12"/>
  <c r="Y129" i="12"/>
  <c r="Y146" i="12" s="1"/>
  <c r="U129" i="12"/>
  <c r="Y105" i="11"/>
  <c r="S144" i="11"/>
  <c r="U105" i="11"/>
  <c r="Y117" i="11"/>
  <c r="Y145" i="11" s="1"/>
  <c r="S145" i="11"/>
  <c r="U117" i="11"/>
  <c r="T129" i="11"/>
  <c r="T105" i="11"/>
  <c r="T117" i="11"/>
  <c r="Y129" i="11"/>
  <c r="Y146" i="11" s="1"/>
  <c r="S146" i="11"/>
  <c r="U129" i="11"/>
  <c r="T117" i="10"/>
  <c r="Y117" i="10"/>
  <c r="Y145" i="10" s="1"/>
  <c r="S145" i="10"/>
  <c r="U117" i="10"/>
  <c r="S146" i="10"/>
  <c r="U129" i="10"/>
  <c r="Y129" i="10"/>
  <c r="Y146" i="10" s="1"/>
  <c r="S144" i="10"/>
  <c r="U105" i="10"/>
  <c r="Y105" i="10"/>
  <c r="T129" i="10"/>
  <c r="T105" i="10"/>
  <c r="U129" i="9"/>
  <c r="W129" i="9" s="1"/>
  <c r="U117" i="9"/>
  <c r="W117" i="9" s="1"/>
  <c r="Y117" i="9"/>
  <c r="Q137" i="9"/>
  <c r="Q133" i="9"/>
  <c r="Q129" i="9"/>
  <c r="P125" i="9"/>
  <c r="P121" i="9"/>
  <c r="P117" i="9"/>
  <c r="O113" i="9"/>
  <c r="O109" i="9"/>
  <c r="O105" i="9"/>
  <c r="Q140" i="9"/>
  <c r="Q136" i="9"/>
  <c r="Q132" i="9"/>
  <c r="P128" i="9"/>
  <c r="P124" i="9"/>
  <c r="P120" i="9"/>
  <c r="O116" i="9"/>
  <c r="O112" i="9"/>
  <c r="O108" i="9"/>
  <c r="O114" i="9"/>
  <c r="Q134" i="9"/>
  <c r="P126" i="9"/>
  <c r="P118" i="9"/>
  <c r="Q135" i="9"/>
  <c r="P127" i="9"/>
  <c r="O110" i="9"/>
  <c r="O111" i="9"/>
  <c r="Q130" i="9"/>
  <c r="O106" i="9"/>
  <c r="P119" i="9"/>
  <c r="O107" i="9"/>
  <c r="Q138" i="9"/>
  <c r="P122" i="9"/>
  <c r="Q131" i="9"/>
  <c r="P123" i="9"/>
  <c r="O115" i="9"/>
  <c r="Q139" i="9"/>
  <c r="S145" i="9"/>
  <c r="S144" i="9"/>
  <c r="Y105" i="9"/>
  <c r="U105" i="9"/>
  <c r="W105" i="9" s="1"/>
  <c r="S146" i="9"/>
  <c r="L300" i="3"/>
  <c r="B300" i="3"/>
  <c r="U300" i="3"/>
  <c r="J300" i="3"/>
  <c r="S300" i="3"/>
  <c r="E300" i="3"/>
  <c r="C300" i="3"/>
  <c r="D300" i="3"/>
  <c r="I300" i="3"/>
  <c r="M300" i="3"/>
  <c r="K300" i="3"/>
  <c r="P300" i="3"/>
  <c r="G300" i="3"/>
  <c r="R300" i="3"/>
  <c r="F300" i="3"/>
  <c r="O300" i="3"/>
  <c r="Q300" i="3"/>
  <c r="V300" i="3"/>
  <c r="H300" i="3"/>
  <c r="N300" i="3"/>
  <c r="T145" i="20" l="1"/>
  <c r="Z117" i="20"/>
  <c r="Z145" i="20" s="1"/>
  <c r="Z153" i="20" s="1"/>
  <c r="X153" i="30"/>
  <c r="Z153" i="30"/>
  <c r="Z129" i="25"/>
  <c r="Z146" i="25" s="1"/>
  <c r="Z154" i="25" s="1"/>
  <c r="W153" i="31"/>
  <c r="T153" i="30"/>
  <c r="S153" i="31"/>
  <c r="AB147" i="31"/>
  <c r="AB155" i="31" s="1"/>
  <c r="Y153" i="31"/>
  <c r="V117" i="25"/>
  <c r="V145" i="25" s="1"/>
  <c r="V153" i="25" s="1"/>
  <c r="W154" i="31"/>
  <c r="U154" i="31"/>
  <c r="X152" i="31"/>
  <c r="X147" i="31"/>
  <c r="X155" i="31" s="1"/>
  <c r="U153" i="31"/>
  <c r="W152" i="31"/>
  <c r="V152" i="31"/>
  <c r="V147" i="31"/>
  <c r="V155" i="31" s="1"/>
  <c r="Z152" i="31"/>
  <c r="Z147" i="31"/>
  <c r="Z155" i="31" s="1"/>
  <c r="T155" i="31"/>
  <c r="T148" i="31"/>
  <c r="AA155" i="30"/>
  <c r="X152" i="30"/>
  <c r="X147" i="30"/>
  <c r="X155" i="30" s="1"/>
  <c r="V152" i="30"/>
  <c r="V147" i="30"/>
  <c r="V155" i="30" s="1"/>
  <c r="Z152" i="30"/>
  <c r="Z147" i="30"/>
  <c r="Z155" i="30" s="1"/>
  <c r="Y152" i="30"/>
  <c r="T155" i="30"/>
  <c r="T148" i="30"/>
  <c r="Y154" i="27"/>
  <c r="S154" i="27"/>
  <c r="S153" i="27"/>
  <c r="T152" i="27"/>
  <c r="T147" i="27"/>
  <c r="S155" i="27" s="1"/>
  <c r="AB147" i="27"/>
  <c r="AB155" i="27" s="1"/>
  <c r="Z144" i="27"/>
  <c r="W147" i="27"/>
  <c r="S148" i="27"/>
  <c r="S152" i="27"/>
  <c r="Y153" i="27"/>
  <c r="V145" i="27"/>
  <c r="V153" i="27" s="1"/>
  <c r="X117" i="27"/>
  <c r="X145" i="27" s="1"/>
  <c r="X153" i="27" s="1"/>
  <c r="U147" i="27"/>
  <c r="X129" i="27"/>
  <c r="X146" i="27" s="1"/>
  <c r="X154" i="27" s="1"/>
  <c r="V146" i="27"/>
  <c r="V154" i="27" s="1"/>
  <c r="Y147" i="27"/>
  <c r="V144" i="27"/>
  <c r="U152" i="27" s="1"/>
  <c r="X105" i="27"/>
  <c r="X144" i="27" s="1"/>
  <c r="W152" i="27" s="1"/>
  <c r="Y154" i="26"/>
  <c r="Y153" i="26"/>
  <c r="S148" i="26"/>
  <c r="Y147" i="26"/>
  <c r="S154" i="26"/>
  <c r="V144" i="26"/>
  <c r="U152" i="26" s="1"/>
  <c r="X105" i="26"/>
  <c r="X144" i="26" s="1"/>
  <c r="W152" i="26" s="1"/>
  <c r="W147" i="26"/>
  <c r="T152" i="26"/>
  <c r="T147" i="26"/>
  <c r="U147" i="26"/>
  <c r="V145" i="26"/>
  <c r="V153" i="26" s="1"/>
  <c r="X117" i="26"/>
  <c r="X145" i="26" s="1"/>
  <c r="X153" i="26" s="1"/>
  <c r="X129" i="26"/>
  <c r="X146" i="26" s="1"/>
  <c r="X154" i="26" s="1"/>
  <c r="V146" i="26"/>
  <c r="V154" i="26" s="1"/>
  <c r="AB147" i="26"/>
  <c r="AB155" i="26" s="1"/>
  <c r="Z144" i="26"/>
  <c r="Y152" i="26" s="1"/>
  <c r="S153" i="26"/>
  <c r="Z117" i="25"/>
  <c r="Z145" i="25" s="1"/>
  <c r="Z153" i="25" s="1"/>
  <c r="T146" i="25"/>
  <c r="T147" i="25" s="1"/>
  <c r="Z105" i="25"/>
  <c r="V105" i="25"/>
  <c r="V144" i="25" s="1"/>
  <c r="U152" i="25" s="1"/>
  <c r="U147" i="25"/>
  <c r="S153" i="25"/>
  <c r="Y154" i="25"/>
  <c r="X129" i="25"/>
  <c r="X146" i="25" s="1"/>
  <c r="X154" i="25" s="1"/>
  <c r="V146" i="25"/>
  <c r="V154" i="25" s="1"/>
  <c r="W147" i="25"/>
  <c r="X117" i="25"/>
  <c r="X145" i="25" s="1"/>
  <c r="X153" i="25" s="1"/>
  <c r="S148" i="25"/>
  <c r="Y147" i="25"/>
  <c r="T152" i="25"/>
  <c r="Y154" i="24"/>
  <c r="Y147" i="24"/>
  <c r="S148" i="24"/>
  <c r="V145" i="24"/>
  <c r="V153" i="24" s="1"/>
  <c r="X117" i="24"/>
  <c r="X145" i="24" s="1"/>
  <c r="X153" i="24" s="1"/>
  <c r="X129" i="24"/>
  <c r="X146" i="24" s="1"/>
  <c r="X154" i="24" s="1"/>
  <c r="V146" i="24"/>
  <c r="V154" i="24" s="1"/>
  <c r="W147" i="24"/>
  <c r="U147" i="24"/>
  <c r="S153" i="24"/>
  <c r="Y153" i="24"/>
  <c r="S154" i="24"/>
  <c r="V144" i="24"/>
  <c r="U152" i="24" s="1"/>
  <c r="X105" i="24"/>
  <c r="X144" i="24" s="1"/>
  <c r="T152" i="24"/>
  <c r="T147" i="24"/>
  <c r="S155" i="24" s="1"/>
  <c r="AB147" i="24"/>
  <c r="AB155" i="24" s="1"/>
  <c r="Z144" i="24"/>
  <c r="S153" i="22"/>
  <c r="U147" i="22"/>
  <c r="T152" i="22"/>
  <c r="T147" i="22"/>
  <c r="S155" i="22" s="1"/>
  <c r="Y147" i="22"/>
  <c r="AB147" i="22"/>
  <c r="AB155" i="22" s="1"/>
  <c r="Z144" i="22"/>
  <c r="Y152" i="22" s="1"/>
  <c r="Y154" i="22"/>
  <c r="X129" i="22"/>
  <c r="X146" i="22" s="1"/>
  <c r="X154" i="22" s="1"/>
  <c r="V146" i="22"/>
  <c r="V154" i="22" s="1"/>
  <c r="S148" i="22"/>
  <c r="S154" i="22"/>
  <c r="V145" i="22"/>
  <c r="V153" i="22" s="1"/>
  <c r="X117" i="22"/>
  <c r="X145" i="22" s="1"/>
  <c r="X153" i="22" s="1"/>
  <c r="W147" i="22"/>
  <c r="Y153" i="22"/>
  <c r="V144" i="22"/>
  <c r="U152" i="22" s="1"/>
  <c r="X105" i="22"/>
  <c r="X144" i="22" s="1"/>
  <c r="W152" i="22" s="1"/>
  <c r="T153" i="20"/>
  <c r="S147" i="20"/>
  <c r="Y144" i="20"/>
  <c r="AA147" i="20"/>
  <c r="T144" i="20"/>
  <c r="S152" i="20" s="1"/>
  <c r="Z105" i="20"/>
  <c r="V105" i="20"/>
  <c r="U146" i="20"/>
  <c r="W129" i="20"/>
  <c r="W146" i="20" s="1"/>
  <c r="S153" i="20"/>
  <c r="U145" i="20"/>
  <c r="W117" i="20"/>
  <c r="W145" i="20" s="1"/>
  <c r="Z129" i="20"/>
  <c r="Z146" i="20" s="1"/>
  <c r="Z154" i="20" s="1"/>
  <c r="T146" i="20"/>
  <c r="T154" i="20" s="1"/>
  <c r="V129" i="20"/>
  <c r="U144" i="20"/>
  <c r="W105" i="20"/>
  <c r="W144" i="20" s="1"/>
  <c r="V145" i="20"/>
  <c r="X117" i="20"/>
  <c r="X145" i="20" s="1"/>
  <c r="T117" i="19"/>
  <c r="Z117" i="19" s="1"/>
  <c r="Z145" i="19" s="1"/>
  <c r="T129" i="19"/>
  <c r="T146" i="19" s="1"/>
  <c r="T105" i="19"/>
  <c r="U144" i="19"/>
  <c r="W105" i="19"/>
  <c r="W144" i="19" s="1"/>
  <c r="S147" i="19"/>
  <c r="AA147" i="19"/>
  <c r="Y144" i="19"/>
  <c r="W129" i="19"/>
  <c r="W146" i="19" s="1"/>
  <c r="U146" i="19"/>
  <c r="U145" i="19"/>
  <c r="W117" i="19"/>
  <c r="W145" i="19" s="1"/>
  <c r="AA147" i="18"/>
  <c r="Y144" i="18"/>
  <c r="Z105" i="18"/>
  <c r="T144" i="18"/>
  <c r="S152" i="18" s="1"/>
  <c r="V105" i="18"/>
  <c r="V117" i="18"/>
  <c r="Z117" i="18"/>
  <c r="Z145" i="18" s="1"/>
  <c r="Z153" i="18" s="1"/>
  <c r="T145" i="18"/>
  <c r="T153" i="18" s="1"/>
  <c r="V129" i="18"/>
  <c r="Z129" i="18"/>
  <c r="Z146" i="18" s="1"/>
  <c r="Z154" i="18" s="1"/>
  <c r="T146" i="18"/>
  <c r="T154" i="18" s="1"/>
  <c r="U145" i="18"/>
  <c r="W117" i="18"/>
  <c r="W145" i="18" s="1"/>
  <c r="U144" i="18"/>
  <c r="W105" i="18"/>
  <c r="W144" i="18" s="1"/>
  <c r="S147" i="18"/>
  <c r="W129" i="18"/>
  <c r="W146" i="18" s="1"/>
  <c r="U146" i="18"/>
  <c r="T105" i="17"/>
  <c r="T144" i="17" s="1"/>
  <c r="S152" i="17" s="1"/>
  <c r="T117" i="17"/>
  <c r="Z117" i="17" s="1"/>
  <c r="Z145" i="17" s="1"/>
  <c r="Z153" i="17" s="1"/>
  <c r="T129" i="17"/>
  <c r="W129" i="17"/>
  <c r="W146" i="17" s="1"/>
  <c r="U146" i="17"/>
  <c r="U144" i="17"/>
  <c r="W105" i="17"/>
  <c r="W144" i="17" s="1"/>
  <c r="U145" i="17"/>
  <c r="W117" i="17"/>
  <c r="W145" i="17" s="1"/>
  <c r="S147" i="17"/>
  <c r="AA147" i="17"/>
  <c r="Y144" i="17"/>
  <c r="T117" i="16"/>
  <c r="T145" i="16" s="1"/>
  <c r="T153" i="16" s="1"/>
  <c r="T129" i="16"/>
  <c r="T146" i="16" s="1"/>
  <c r="T154" i="16" s="1"/>
  <c r="T105" i="16"/>
  <c r="V105" i="16" s="1"/>
  <c r="U144" i="16"/>
  <c r="W105" i="16"/>
  <c r="W144" i="16" s="1"/>
  <c r="U146" i="16"/>
  <c r="W129" i="16"/>
  <c r="W146" i="16" s="1"/>
  <c r="S147" i="16"/>
  <c r="Y144" i="16"/>
  <c r="AA147" i="16"/>
  <c r="U145" i="16"/>
  <c r="W117" i="16"/>
  <c r="W145" i="16" s="1"/>
  <c r="T117" i="15"/>
  <c r="Z117" i="15" s="1"/>
  <c r="Z145" i="15" s="1"/>
  <c r="Z153" i="15" s="1"/>
  <c r="T129" i="15"/>
  <c r="T146" i="15" s="1"/>
  <c r="T154" i="15" s="1"/>
  <c r="T105" i="15"/>
  <c r="S147" i="15"/>
  <c r="U146" i="15"/>
  <c r="W129" i="15"/>
  <c r="W146" i="15" s="1"/>
  <c r="Y144" i="15"/>
  <c r="AA147" i="15"/>
  <c r="U145" i="15"/>
  <c r="W117" i="15"/>
  <c r="W145" i="15" s="1"/>
  <c r="U144" i="15"/>
  <c r="W105" i="15"/>
  <c r="W144" i="15" s="1"/>
  <c r="S147" i="14"/>
  <c r="AA147" i="14"/>
  <c r="Y144" i="14"/>
  <c r="V129" i="14"/>
  <c r="Z129" i="14"/>
  <c r="Z146" i="14" s="1"/>
  <c r="Z154" i="14" s="1"/>
  <c r="T146" i="14"/>
  <c r="T154" i="14" s="1"/>
  <c r="Z117" i="14"/>
  <c r="Z145" i="14" s="1"/>
  <c r="Z153" i="14" s="1"/>
  <c r="T145" i="14"/>
  <c r="T153" i="14" s="1"/>
  <c r="V117" i="14"/>
  <c r="T144" i="14"/>
  <c r="S152" i="14" s="1"/>
  <c r="V105" i="14"/>
  <c r="Z105" i="14"/>
  <c r="W129" i="14"/>
  <c r="W146" i="14" s="1"/>
  <c r="U146" i="14"/>
  <c r="U144" i="14"/>
  <c r="W105" i="14"/>
  <c r="W144" i="14" s="1"/>
  <c r="U145" i="14"/>
  <c r="W117" i="14"/>
  <c r="W145" i="14" s="1"/>
  <c r="T105" i="13"/>
  <c r="V105" i="13" s="1"/>
  <c r="T144" i="13"/>
  <c r="S152" i="13" s="1"/>
  <c r="T117" i="13"/>
  <c r="AA147" i="13"/>
  <c r="Y144" i="13"/>
  <c r="S147" i="13"/>
  <c r="U144" i="13"/>
  <c r="W105" i="13"/>
  <c r="W144" i="13" s="1"/>
  <c r="T129" i="13"/>
  <c r="U145" i="13"/>
  <c r="W117" i="13"/>
  <c r="W145" i="13" s="1"/>
  <c r="W129" i="13"/>
  <c r="W146" i="13" s="1"/>
  <c r="U146" i="13"/>
  <c r="AA147" i="12"/>
  <c r="Y144" i="12"/>
  <c r="U144" i="12"/>
  <c r="W105" i="12"/>
  <c r="W144" i="12" s="1"/>
  <c r="U145" i="12"/>
  <c r="W117" i="12"/>
  <c r="W145" i="12" s="1"/>
  <c r="S147" i="12"/>
  <c r="T105" i="12"/>
  <c r="T117" i="12"/>
  <c r="T129" i="12"/>
  <c r="U146" i="12"/>
  <c r="W129" i="12"/>
  <c r="W146" i="12" s="1"/>
  <c r="S147" i="11"/>
  <c r="U146" i="11"/>
  <c r="W129" i="11"/>
  <c r="W146" i="11" s="1"/>
  <c r="Z129" i="11"/>
  <c r="Z146" i="11" s="1"/>
  <c r="Z154" i="11" s="1"/>
  <c r="T146" i="11"/>
  <c r="T154" i="11" s="1"/>
  <c r="V129" i="11"/>
  <c r="Y144" i="11"/>
  <c r="AA147" i="11"/>
  <c r="U145" i="11"/>
  <c r="W117" i="11"/>
  <c r="W145" i="11" s="1"/>
  <c r="U144" i="11"/>
  <c r="W105" i="11"/>
  <c r="W144" i="11" s="1"/>
  <c r="V117" i="11"/>
  <c r="T145" i="11"/>
  <c r="T153" i="11" s="1"/>
  <c r="Z117" i="11"/>
  <c r="Z145" i="11" s="1"/>
  <c r="Z153" i="11" s="1"/>
  <c r="T144" i="11"/>
  <c r="T152" i="11" s="1"/>
  <c r="V105" i="11"/>
  <c r="Z105" i="11"/>
  <c r="U145" i="10"/>
  <c r="W117" i="10"/>
  <c r="W145" i="10" s="1"/>
  <c r="Z117" i="10"/>
  <c r="Z145" i="10" s="1"/>
  <c r="Z153" i="10" s="1"/>
  <c r="V117" i="10"/>
  <c r="T145" i="10"/>
  <c r="T153" i="10" s="1"/>
  <c r="Z105" i="10"/>
  <c r="V105" i="10"/>
  <c r="T144" i="10"/>
  <c r="T152" i="10" s="1"/>
  <c r="V129" i="10"/>
  <c r="Z129" i="10"/>
  <c r="Z146" i="10" s="1"/>
  <c r="Z154" i="10" s="1"/>
  <c r="T146" i="10"/>
  <c r="T154" i="10" s="1"/>
  <c r="AA147" i="10"/>
  <c r="Y144" i="10"/>
  <c r="S147" i="10"/>
  <c r="U146" i="10"/>
  <c r="W129" i="10"/>
  <c r="W146" i="10" s="1"/>
  <c r="U144" i="10"/>
  <c r="W105" i="10"/>
  <c r="W144" i="10" s="1"/>
  <c r="T105" i="9"/>
  <c r="T144" i="9" s="1"/>
  <c r="T152" i="9" s="1"/>
  <c r="AA147" i="9"/>
  <c r="S147" i="9"/>
  <c r="T117" i="9"/>
  <c r="T145" i="9" s="1"/>
  <c r="T129" i="9"/>
  <c r="T146" i="9" s="1"/>
  <c r="T154" i="9" s="1"/>
  <c r="U145" i="9"/>
  <c r="W145" i="9"/>
  <c r="Y146" i="9"/>
  <c r="Y145" i="9"/>
  <c r="U146" i="9"/>
  <c r="W146" i="9"/>
  <c r="U144" i="9"/>
  <c r="W144" i="9"/>
  <c r="Y144" i="9"/>
  <c r="V117" i="17" l="1"/>
  <c r="X153" i="20"/>
  <c r="T145" i="17"/>
  <c r="T153" i="17" s="1"/>
  <c r="Y153" i="20"/>
  <c r="Z105" i="9"/>
  <c r="W154" i="25"/>
  <c r="S153" i="11"/>
  <c r="V105" i="9"/>
  <c r="X105" i="9" s="1"/>
  <c r="X144" i="9" s="1"/>
  <c r="S152" i="10"/>
  <c r="S153" i="18"/>
  <c r="AA155" i="31"/>
  <c r="T153" i="9"/>
  <c r="S153" i="9"/>
  <c r="Z129" i="16"/>
  <c r="Z146" i="16" s="1"/>
  <c r="Z154" i="16" s="1"/>
  <c r="Y147" i="9"/>
  <c r="W154" i="26"/>
  <c r="S148" i="9"/>
  <c r="S154" i="9"/>
  <c r="S152" i="9"/>
  <c r="V117" i="15"/>
  <c r="V145" i="15" s="1"/>
  <c r="V153" i="15" s="1"/>
  <c r="S152" i="11"/>
  <c r="Y154" i="14"/>
  <c r="AB147" i="25"/>
  <c r="AB155" i="25" s="1"/>
  <c r="S153" i="10"/>
  <c r="S154" i="11"/>
  <c r="Y153" i="25"/>
  <c r="S154" i="10"/>
  <c r="U155" i="31"/>
  <c r="W155" i="31"/>
  <c r="Y155" i="31"/>
  <c r="T159" i="31"/>
  <c r="Y155" i="30"/>
  <c r="W155" i="30"/>
  <c r="T159" i="30"/>
  <c r="U155" i="30"/>
  <c r="W154" i="27"/>
  <c r="U153" i="27"/>
  <c r="Z152" i="27"/>
  <c r="Z147" i="27"/>
  <c r="Z155" i="27" s="1"/>
  <c r="X152" i="27"/>
  <c r="X147" i="27"/>
  <c r="X155" i="27" s="1"/>
  <c r="V152" i="27"/>
  <c r="V147" i="27"/>
  <c r="V155" i="27" s="1"/>
  <c r="AA155" i="27"/>
  <c r="W153" i="27"/>
  <c r="Y152" i="27"/>
  <c r="T155" i="27"/>
  <c r="T148" i="27"/>
  <c r="U154" i="27"/>
  <c r="AA155" i="26"/>
  <c r="U154" i="26"/>
  <c r="Z152" i="26"/>
  <c r="Z147" i="26"/>
  <c r="Z155" i="26" s="1"/>
  <c r="X152" i="26"/>
  <c r="X147" i="26"/>
  <c r="X155" i="26" s="1"/>
  <c r="V152" i="26"/>
  <c r="V147" i="26"/>
  <c r="V155" i="26" s="1"/>
  <c r="T155" i="26"/>
  <c r="T148" i="26"/>
  <c r="S155" i="26"/>
  <c r="U153" i="26"/>
  <c r="W153" i="26"/>
  <c r="Z144" i="25"/>
  <c r="Z147" i="25" s="1"/>
  <c r="Z155" i="25" s="1"/>
  <c r="U154" i="25"/>
  <c r="X105" i="25"/>
  <c r="X144" i="25" s="1"/>
  <c r="X152" i="25" s="1"/>
  <c r="T154" i="25"/>
  <c r="S154" i="25"/>
  <c r="Z152" i="25"/>
  <c r="T155" i="25"/>
  <c r="T148" i="25"/>
  <c r="W153" i="25"/>
  <c r="V152" i="25"/>
  <c r="V147" i="25"/>
  <c r="V155" i="25" s="1"/>
  <c r="U153" i="25"/>
  <c r="S155" i="25"/>
  <c r="Z152" i="24"/>
  <c r="Z147" i="24"/>
  <c r="Z155" i="24" s="1"/>
  <c r="Y152" i="24"/>
  <c r="AA155" i="24"/>
  <c r="T155" i="24"/>
  <c r="T148" i="24"/>
  <c r="X152" i="24"/>
  <c r="X147" i="24"/>
  <c r="X155" i="24" s="1"/>
  <c r="V152" i="24"/>
  <c r="V147" i="24"/>
  <c r="V155" i="24" s="1"/>
  <c r="U154" i="24"/>
  <c r="U153" i="24"/>
  <c r="W153" i="24"/>
  <c r="W152" i="24"/>
  <c r="W154" i="24"/>
  <c r="W154" i="22"/>
  <c r="W153" i="22"/>
  <c r="V152" i="22"/>
  <c r="V147" i="22"/>
  <c r="V155" i="22" s="1"/>
  <c r="Z152" i="22"/>
  <c r="Z147" i="22"/>
  <c r="Z155" i="22" s="1"/>
  <c r="U153" i="22"/>
  <c r="U154" i="22"/>
  <c r="T155" i="22"/>
  <c r="T148" i="22"/>
  <c r="AA155" i="22"/>
  <c r="X152" i="22"/>
  <c r="X147" i="22"/>
  <c r="X155" i="22" s="1"/>
  <c r="Y154" i="20"/>
  <c r="S154" i="20"/>
  <c r="U153" i="20"/>
  <c r="W147" i="20"/>
  <c r="V144" i="20"/>
  <c r="U152" i="20" s="1"/>
  <c r="X105" i="20"/>
  <c r="X144" i="20" s="1"/>
  <c r="U147" i="20"/>
  <c r="Z144" i="20"/>
  <c r="AB147" i="20"/>
  <c r="AB155" i="20" s="1"/>
  <c r="V153" i="20"/>
  <c r="X129" i="20"/>
  <c r="X146" i="20" s="1"/>
  <c r="X154" i="20" s="1"/>
  <c r="V146" i="20"/>
  <c r="V154" i="20" s="1"/>
  <c r="T147" i="20"/>
  <c r="S155" i="20" s="1"/>
  <c r="T152" i="20"/>
  <c r="Y147" i="20"/>
  <c r="W153" i="20"/>
  <c r="S148" i="20"/>
  <c r="T145" i="19"/>
  <c r="T153" i="19" s="1"/>
  <c r="Z129" i="19"/>
  <c r="Z146" i="19" s="1"/>
  <c r="Z154" i="19" s="1"/>
  <c r="S153" i="19"/>
  <c r="Z153" i="19"/>
  <c r="Y153" i="19"/>
  <c r="V129" i="19"/>
  <c r="V146" i="19" s="1"/>
  <c r="V154" i="19" s="1"/>
  <c r="V117" i="19"/>
  <c r="V145" i="19" s="1"/>
  <c r="V153" i="19" s="1"/>
  <c r="T154" i="19"/>
  <c r="S154" i="19"/>
  <c r="V105" i="19"/>
  <c r="Z105" i="19"/>
  <c r="Z144" i="19" s="1"/>
  <c r="Z152" i="19" s="1"/>
  <c r="T144" i="19"/>
  <c r="Y147" i="19"/>
  <c r="S148" i="19"/>
  <c r="W147" i="19"/>
  <c r="U147" i="19"/>
  <c r="S148" i="18"/>
  <c r="X129" i="18"/>
  <c r="X146" i="18" s="1"/>
  <c r="X154" i="18" s="1"/>
  <c r="V146" i="18"/>
  <c r="V154" i="18" s="1"/>
  <c r="Y154" i="18"/>
  <c r="V145" i="18"/>
  <c r="V153" i="18" s="1"/>
  <c r="X117" i="18"/>
  <c r="X145" i="18" s="1"/>
  <c r="X153" i="18" s="1"/>
  <c r="W147" i="18"/>
  <c r="X105" i="18"/>
  <c r="X144" i="18" s="1"/>
  <c r="W152" i="18" s="1"/>
  <c r="V144" i="18"/>
  <c r="U152" i="18" s="1"/>
  <c r="U147" i="18"/>
  <c r="T152" i="18"/>
  <c r="T147" i="18"/>
  <c r="S155" i="18" s="1"/>
  <c r="AB147" i="18"/>
  <c r="AB155" i="18" s="1"/>
  <c r="Z144" i="18"/>
  <c r="S154" i="18"/>
  <c r="Y153" i="18"/>
  <c r="Y147" i="18"/>
  <c r="V105" i="17"/>
  <c r="V144" i="17" s="1"/>
  <c r="U152" i="17" s="1"/>
  <c r="Z105" i="17"/>
  <c r="Z144" i="17" s="1"/>
  <c r="Y152" i="17" s="1"/>
  <c r="Z129" i="17"/>
  <c r="Z146" i="17" s="1"/>
  <c r="T146" i="17"/>
  <c r="V129" i="17"/>
  <c r="T152" i="17"/>
  <c r="Y153" i="17"/>
  <c r="W147" i="17"/>
  <c r="Y147" i="17"/>
  <c r="S148" i="17"/>
  <c r="V145" i="17"/>
  <c r="V153" i="17" s="1"/>
  <c r="X117" i="17"/>
  <c r="X145" i="17" s="1"/>
  <c r="X153" i="17" s="1"/>
  <c r="U147" i="17"/>
  <c r="Z117" i="16"/>
  <c r="Z145" i="16" s="1"/>
  <c r="Z153" i="16" s="1"/>
  <c r="V117" i="16"/>
  <c r="V145" i="16" s="1"/>
  <c r="V153" i="16" s="1"/>
  <c r="V129" i="16"/>
  <c r="X129" i="16" s="1"/>
  <c r="X146" i="16" s="1"/>
  <c r="X154" i="16" s="1"/>
  <c r="T144" i="16"/>
  <c r="S152" i="16" s="1"/>
  <c r="Z105" i="16"/>
  <c r="T147" i="16"/>
  <c r="S153" i="16"/>
  <c r="W147" i="16"/>
  <c r="S154" i="16"/>
  <c r="U147" i="16"/>
  <c r="Y147" i="16"/>
  <c r="V144" i="16"/>
  <c r="U152" i="16" s="1"/>
  <c r="X105" i="16"/>
  <c r="X144" i="16" s="1"/>
  <c r="W152" i="16" s="1"/>
  <c r="S148" i="16"/>
  <c r="Y154" i="16"/>
  <c r="V129" i="15"/>
  <c r="X129" i="15" s="1"/>
  <c r="X146" i="15" s="1"/>
  <c r="X154" i="15" s="1"/>
  <c r="T145" i="15"/>
  <c r="T153" i="15" s="1"/>
  <c r="Z129" i="15"/>
  <c r="Z146" i="15" s="1"/>
  <c r="Z154" i="15" s="1"/>
  <c r="Z105" i="15"/>
  <c r="Z144" i="15" s="1"/>
  <c r="Z152" i="15" s="1"/>
  <c r="T144" i="15"/>
  <c r="V105" i="15"/>
  <c r="Y147" i="15"/>
  <c r="U147" i="15"/>
  <c r="S154" i="15"/>
  <c r="W147" i="15"/>
  <c r="S148" i="15"/>
  <c r="Y153" i="15"/>
  <c r="S153" i="14"/>
  <c r="Y147" i="14"/>
  <c r="S148" i="14"/>
  <c r="AB147" i="14"/>
  <c r="AB155" i="14" s="1"/>
  <c r="Z144" i="14"/>
  <c r="Y152" i="14" s="1"/>
  <c r="V144" i="14"/>
  <c r="U152" i="14" s="1"/>
  <c r="X105" i="14"/>
  <c r="X144" i="14" s="1"/>
  <c r="W152" i="14" s="1"/>
  <c r="S154" i="14"/>
  <c r="W147" i="14"/>
  <c r="U147" i="14"/>
  <c r="Y153" i="14"/>
  <c r="T152" i="14"/>
  <c r="T147" i="14"/>
  <c r="S155" i="14" s="1"/>
  <c r="V145" i="14"/>
  <c r="V153" i="14" s="1"/>
  <c r="X117" i="14"/>
  <c r="X145" i="14" s="1"/>
  <c r="X153" i="14" s="1"/>
  <c r="X129" i="14"/>
  <c r="X146" i="14" s="1"/>
  <c r="X154" i="14" s="1"/>
  <c r="V146" i="14"/>
  <c r="V154" i="14" s="1"/>
  <c r="Z105" i="13"/>
  <c r="Z144" i="13" s="1"/>
  <c r="Y152" i="13" s="1"/>
  <c r="S148" i="13"/>
  <c r="Z117" i="13"/>
  <c r="Z145" i="13" s="1"/>
  <c r="T145" i="13"/>
  <c r="T147" i="13" s="1"/>
  <c r="S155" i="13" s="1"/>
  <c r="V117" i="13"/>
  <c r="U147" i="13"/>
  <c r="W147" i="13"/>
  <c r="Y147" i="13"/>
  <c r="T152" i="13"/>
  <c r="V144" i="13"/>
  <c r="X105" i="13"/>
  <c r="X144" i="13" s="1"/>
  <c r="W152" i="13" s="1"/>
  <c r="T146" i="13"/>
  <c r="Z129" i="13"/>
  <c r="Z146" i="13" s="1"/>
  <c r="V129" i="13"/>
  <c r="V105" i="12"/>
  <c r="T144" i="12"/>
  <c r="Z105" i="12"/>
  <c r="S148" i="12"/>
  <c r="Z117" i="12"/>
  <c r="Z145" i="12" s="1"/>
  <c r="T145" i="12"/>
  <c r="V117" i="12"/>
  <c r="W147" i="12"/>
  <c r="U147" i="12"/>
  <c r="Z129" i="12"/>
  <c r="Z146" i="12" s="1"/>
  <c r="T146" i="12"/>
  <c r="V129" i="12"/>
  <c r="Y147" i="12"/>
  <c r="Y153" i="11"/>
  <c r="Y154" i="11"/>
  <c r="W147" i="11"/>
  <c r="U147" i="11"/>
  <c r="Y147" i="11"/>
  <c r="T147" i="11"/>
  <c r="S155" i="11" s="1"/>
  <c r="X129" i="11"/>
  <c r="X146" i="11" s="1"/>
  <c r="X154" i="11" s="1"/>
  <c r="V146" i="11"/>
  <c r="V154" i="11" s="1"/>
  <c r="AB147" i="11"/>
  <c r="AB155" i="11" s="1"/>
  <c r="Z144" i="11"/>
  <c r="S148" i="11"/>
  <c r="V144" i="11"/>
  <c r="X105" i="11"/>
  <c r="X144" i="11" s="1"/>
  <c r="V145" i="11"/>
  <c r="V153" i="11" s="1"/>
  <c r="X117" i="11"/>
  <c r="X145" i="11" s="1"/>
  <c r="X153" i="11" s="1"/>
  <c r="Y154" i="10"/>
  <c r="Y153" i="10"/>
  <c r="X129" i="10"/>
  <c r="X146" i="10" s="1"/>
  <c r="X154" i="10" s="1"/>
  <c r="V146" i="10"/>
  <c r="V154" i="10" s="1"/>
  <c r="W147" i="10"/>
  <c r="T147" i="10"/>
  <c r="U147" i="10"/>
  <c r="X105" i="10"/>
  <c r="X144" i="10" s="1"/>
  <c r="W152" i="10" s="1"/>
  <c r="V144" i="10"/>
  <c r="U152" i="10" s="1"/>
  <c r="AB147" i="10"/>
  <c r="AB155" i="10" s="1"/>
  <c r="Z144" i="10"/>
  <c r="S148" i="10"/>
  <c r="V145" i="10"/>
  <c r="V153" i="10" s="1"/>
  <c r="X117" i="10"/>
  <c r="X145" i="10" s="1"/>
  <c r="X153" i="10" s="1"/>
  <c r="Y147" i="10"/>
  <c r="U147" i="9"/>
  <c r="T147" i="9"/>
  <c r="S155" i="9" s="1"/>
  <c r="Z129" i="9"/>
  <c r="Z146" i="9" s="1"/>
  <c r="Z154" i="9" s="1"/>
  <c r="V129" i="9"/>
  <c r="X129" i="9" s="1"/>
  <c r="X146" i="9" s="1"/>
  <c r="X154" i="9" s="1"/>
  <c r="V117" i="9"/>
  <c r="X117" i="9" s="1"/>
  <c r="X145" i="9" s="1"/>
  <c r="X153" i="9" s="1"/>
  <c r="Z117" i="9"/>
  <c r="Z145" i="9" s="1"/>
  <c r="Z153" i="9" s="1"/>
  <c r="W147" i="9"/>
  <c r="Z144" i="9"/>
  <c r="Y152" i="25" l="1"/>
  <c r="X117" i="15"/>
  <c r="X145" i="15" s="1"/>
  <c r="X153" i="15" s="1"/>
  <c r="AB147" i="16"/>
  <c r="AB155" i="16" s="1"/>
  <c r="T147" i="17"/>
  <c r="S155" i="17" s="1"/>
  <c r="V144" i="9"/>
  <c r="Y153" i="16"/>
  <c r="S153" i="17"/>
  <c r="X129" i="19"/>
  <c r="X146" i="19" s="1"/>
  <c r="X154" i="19" s="1"/>
  <c r="AA155" i="25"/>
  <c r="X117" i="16"/>
  <c r="X145" i="16" s="1"/>
  <c r="X153" i="16" s="1"/>
  <c r="Z152" i="9"/>
  <c r="Z147" i="9"/>
  <c r="Z155" i="9" s="1"/>
  <c r="X105" i="17"/>
  <c r="X144" i="17" s="1"/>
  <c r="W152" i="17" s="1"/>
  <c r="T147" i="19"/>
  <c r="S155" i="19" s="1"/>
  <c r="T152" i="16"/>
  <c r="T155" i="9"/>
  <c r="T148" i="9"/>
  <c r="S159" i="31"/>
  <c r="V159" i="31"/>
  <c r="S159" i="30"/>
  <c r="V159" i="30" s="1"/>
  <c r="T159" i="27"/>
  <c r="W155" i="27"/>
  <c r="Y155" i="27"/>
  <c r="U155" i="27"/>
  <c r="W155" i="26"/>
  <c r="T159" i="26"/>
  <c r="U155" i="26"/>
  <c r="Y155" i="26"/>
  <c r="W152" i="25"/>
  <c r="X147" i="25"/>
  <c r="X155" i="25" s="1"/>
  <c r="T159" i="25" s="1"/>
  <c r="Y155" i="25"/>
  <c r="W155" i="25"/>
  <c r="U155" i="25"/>
  <c r="U155" i="24"/>
  <c r="W155" i="24"/>
  <c r="Y155" i="24"/>
  <c r="T159" i="24"/>
  <c r="Y155" i="22"/>
  <c r="T159" i="22"/>
  <c r="W155" i="22"/>
  <c r="U155" i="22"/>
  <c r="Z147" i="20"/>
  <c r="Z155" i="20" s="1"/>
  <c r="Z152" i="20"/>
  <c r="Y155" i="20"/>
  <c r="X152" i="20"/>
  <c r="X147" i="20"/>
  <c r="X155" i="20" s="1"/>
  <c r="Y152" i="20"/>
  <c r="V152" i="20"/>
  <c r="V147" i="20"/>
  <c r="V155" i="20" s="1"/>
  <c r="AA155" i="20"/>
  <c r="W152" i="20"/>
  <c r="T155" i="20"/>
  <c r="T148" i="20"/>
  <c r="U154" i="20"/>
  <c r="W154" i="20"/>
  <c r="Y154" i="19"/>
  <c r="AB147" i="19"/>
  <c r="AB155" i="19" s="1"/>
  <c r="X117" i="19"/>
  <c r="X145" i="19" s="1"/>
  <c r="X153" i="19" s="1"/>
  <c r="Z147" i="19"/>
  <c r="Y155" i="19" s="1"/>
  <c r="Y152" i="19"/>
  <c r="U153" i="19"/>
  <c r="X105" i="19"/>
  <c r="X144" i="19" s="1"/>
  <c r="V144" i="19"/>
  <c r="U154" i="19"/>
  <c r="T152" i="19"/>
  <c r="S152" i="19"/>
  <c r="U153" i="18"/>
  <c r="U154" i="18"/>
  <c r="W154" i="18"/>
  <c r="W153" i="18"/>
  <c r="Z152" i="18"/>
  <c r="Z147" i="18"/>
  <c r="Z155" i="18" s="1"/>
  <c r="T155" i="18"/>
  <c r="T148" i="18"/>
  <c r="V147" i="18"/>
  <c r="V155" i="18" s="1"/>
  <c r="V152" i="18"/>
  <c r="Y152" i="18"/>
  <c r="X147" i="18"/>
  <c r="X155" i="18" s="1"/>
  <c r="X152" i="18"/>
  <c r="AA155" i="18"/>
  <c r="AB147" i="17"/>
  <c r="AB155" i="17" s="1"/>
  <c r="Y154" i="17"/>
  <c r="Z154" i="17"/>
  <c r="V146" i="17"/>
  <c r="V147" i="17" s="1"/>
  <c r="V155" i="17" s="1"/>
  <c r="X129" i="17"/>
  <c r="X146" i="17" s="1"/>
  <c r="S154" i="17"/>
  <c r="T154" i="17"/>
  <c r="V152" i="17"/>
  <c r="Z152" i="17"/>
  <c r="Z147" i="17"/>
  <c r="Z155" i="17" s="1"/>
  <c r="U153" i="17"/>
  <c r="T155" i="17"/>
  <c r="W153" i="17"/>
  <c r="V146" i="16"/>
  <c r="V154" i="16" s="1"/>
  <c r="Z144" i="16"/>
  <c r="Z147" i="16" s="1"/>
  <c r="Z155" i="16" s="1"/>
  <c r="W153" i="16"/>
  <c r="U153" i="16"/>
  <c r="T155" i="16"/>
  <c r="T148" i="16"/>
  <c r="X152" i="16"/>
  <c r="W154" i="16"/>
  <c r="V152" i="16"/>
  <c r="S155" i="16"/>
  <c r="Y154" i="15"/>
  <c r="V146" i="15"/>
  <c r="V154" i="15" s="1"/>
  <c r="S153" i="15"/>
  <c r="AB147" i="15"/>
  <c r="AB155" i="15" s="1"/>
  <c r="Z147" i="15"/>
  <c r="Y155" i="15" s="1"/>
  <c r="Y152" i="15"/>
  <c r="V144" i="15"/>
  <c r="X105" i="15"/>
  <c r="X144" i="15" s="1"/>
  <c r="S152" i="15"/>
  <c r="T152" i="15"/>
  <c r="T147" i="15"/>
  <c r="T155" i="15" s="1"/>
  <c r="U153" i="15"/>
  <c r="W154" i="15"/>
  <c r="W154" i="14"/>
  <c r="U154" i="14"/>
  <c r="U153" i="14"/>
  <c r="AA155" i="14"/>
  <c r="X152" i="14"/>
  <c r="X147" i="14"/>
  <c r="X155" i="14" s="1"/>
  <c r="W153" i="14"/>
  <c r="V152" i="14"/>
  <c r="V147" i="14"/>
  <c r="V155" i="14" s="1"/>
  <c r="T155" i="14"/>
  <c r="T148" i="14"/>
  <c r="Z152" i="14"/>
  <c r="Z147" i="14"/>
  <c r="Z155" i="14" s="1"/>
  <c r="Z154" i="13"/>
  <c r="Y154" i="13"/>
  <c r="Z152" i="13"/>
  <c r="Z147" i="13"/>
  <c r="Z155" i="13" s="1"/>
  <c r="T154" i="13"/>
  <c r="S154" i="13"/>
  <c r="AB147" i="13"/>
  <c r="X129" i="13"/>
  <c r="X146" i="13" s="1"/>
  <c r="V146" i="13"/>
  <c r="V152" i="13"/>
  <c r="T148" i="13"/>
  <c r="T155" i="13"/>
  <c r="U152" i="13"/>
  <c r="Z153" i="13"/>
  <c r="Y153" i="13"/>
  <c r="X117" i="13"/>
  <c r="X145" i="13" s="1"/>
  <c r="V145" i="13"/>
  <c r="X152" i="13"/>
  <c r="T153" i="13"/>
  <c r="S153" i="13"/>
  <c r="Z154" i="12"/>
  <c r="Y154" i="12"/>
  <c r="Z153" i="12"/>
  <c r="Y153" i="12"/>
  <c r="T154" i="12"/>
  <c r="S154" i="12"/>
  <c r="X117" i="12"/>
  <c r="X145" i="12" s="1"/>
  <c r="V145" i="12"/>
  <c r="T153" i="12"/>
  <c r="S153" i="12"/>
  <c r="AB147" i="12"/>
  <c r="Z144" i="12"/>
  <c r="X129" i="12"/>
  <c r="X146" i="12" s="1"/>
  <c r="V146" i="12"/>
  <c r="T152" i="12"/>
  <c r="T147" i="12"/>
  <c r="S152" i="12"/>
  <c r="V144" i="12"/>
  <c r="X105" i="12"/>
  <c r="X144" i="12" s="1"/>
  <c r="W153" i="11"/>
  <c r="W154" i="11"/>
  <c r="U153" i="11"/>
  <c r="Z152" i="11"/>
  <c r="Z147" i="11"/>
  <c r="Z155" i="11" s="1"/>
  <c r="T155" i="11"/>
  <c r="T148" i="11"/>
  <c r="X152" i="11"/>
  <c r="X147" i="11"/>
  <c r="X155" i="11" s="1"/>
  <c r="V152" i="11"/>
  <c r="V147" i="11"/>
  <c r="V155" i="11" s="1"/>
  <c r="Y152" i="11"/>
  <c r="U152" i="11"/>
  <c r="AA155" i="11"/>
  <c r="U154" i="11"/>
  <c r="W152" i="11"/>
  <c r="W154" i="10"/>
  <c r="U154" i="10"/>
  <c r="AA155" i="10"/>
  <c r="T148" i="10"/>
  <c r="T155" i="10"/>
  <c r="U153" i="10"/>
  <c r="Z152" i="10"/>
  <c r="Z147" i="10"/>
  <c r="Z155" i="10" s="1"/>
  <c r="Y152" i="10"/>
  <c r="X152" i="10"/>
  <c r="X147" i="10"/>
  <c r="X155" i="10" s="1"/>
  <c r="W153" i="10"/>
  <c r="V147" i="10"/>
  <c r="V155" i="10" s="1"/>
  <c r="V152" i="10"/>
  <c r="S155" i="10"/>
  <c r="V146" i="9"/>
  <c r="V154" i="9" s="1"/>
  <c r="AB147" i="9"/>
  <c r="X152" i="9"/>
  <c r="X147" i="9"/>
  <c r="X155" i="9" s="1"/>
  <c r="V145" i="9"/>
  <c r="V153" i="9" s="1"/>
  <c r="V152" i="9"/>
  <c r="W153" i="9"/>
  <c r="U152" i="9"/>
  <c r="Y152" i="9"/>
  <c r="W152" i="9"/>
  <c r="Y153" i="9"/>
  <c r="Y154" i="9"/>
  <c r="W154" i="9"/>
  <c r="W153" i="15" l="1"/>
  <c r="T148" i="17"/>
  <c r="AA155" i="16"/>
  <c r="X147" i="15"/>
  <c r="X155" i="15" s="1"/>
  <c r="X147" i="16"/>
  <c r="X155" i="16" s="1"/>
  <c r="W154" i="19"/>
  <c r="V147" i="16"/>
  <c r="V155" i="16" s="1"/>
  <c r="U154" i="15"/>
  <c r="T155" i="19"/>
  <c r="T148" i="19"/>
  <c r="Y155" i="9"/>
  <c r="Y152" i="16"/>
  <c r="X152" i="17"/>
  <c r="V147" i="9"/>
  <c r="U154" i="16"/>
  <c r="W155" i="9"/>
  <c r="Z152" i="16"/>
  <c r="AB155" i="9"/>
  <c r="AA155" i="9"/>
  <c r="AA155" i="17"/>
  <c r="S159" i="27"/>
  <c r="V159" i="27" s="1"/>
  <c r="S159" i="26"/>
  <c r="V159" i="26" s="1"/>
  <c r="S159" i="25"/>
  <c r="V159" i="25" s="1"/>
  <c r="S159" i="24"/>
  <c r="V159" i="24" s="1"/>
  <c r="S159" i="22"/>
  <c r="V159" i="22" s="1"/>
  <c r="U155" i="20"/>
  <c r="T159" i="20"/>
  <c r="W155" i="20"/>
  <c r="AA155" i="19"/>
  <c r="Z155" i="19"/>
  <c r="W153" i="19"/>
  <c r="V152" i="19"/>
  <c r="U152" i="19"/>
  <c r="X147" i="19"/>
  <c r="W152" i="19"/>
  <c r="X152" i="19"/>
  <c r="V147" i="19"/>
  <c r="T159" i="18"/>
  <c r="U155" i="18"/>
  <c r="W155" i="18"/>
  <c r="Y155" i="18"/>
  <c r="Y155" i="17"/>
  <c r="U154" i="17"/>
  <c r="V154" i="17"/>
  <c r="X154" i="17"/>
  <c r="W154" i="17"/>
  <c r="X147" i="17"/>
  <c r="U155" i="17"/>
  <c r="T159" i="16"/>
  <c r="Y155" i="16"/>
  <c r="Z155" i="15"/>
  <c r="AA155" i="15"/>
  <c r="V147" i="15"/>
  <c r="V155" i="15" s="1"/>
  <c r="T159" i="15" s="1"/>
  <c r="S155" i="15"/>
  <c r="T148" i="15"/>
  <c r="X152" i="15"/>
  <c r="W152" i="15"/>
  <c r="U152" i="15"/>
  <c r="V152" i="15"/>
  <c r="Y155" i="14"/>
  <c r="W155" i="14"/>
  <c r="U155" i="14"/>
  <c r="T159" i="14"/>
  <c r="V147" i="13"/>
  <c r="U155" i="13" s="1"/>
  <c r="X147" i="13"/>
  <c r="X155" i="13" s="1"/>
  <c r="V154" i="13"/>
  <c r="U154" i="13"/>
  <c r="V153" i="13"/>
  <c r="U153" i="13"/>
  <c r="X154" i="13"/>
  <c r="W154" i="13"/>
  <c r="AB155" i="13"/>
  <c r="AA155" i="13"/>
  <c r="X153" i="13"/>
  <c r="W153" i="13"/>
  <c r="Y155" i="13"/>
  <c r="T155" i="12"/>
  <c r="T148" i="12"/>
  <c r="S155" i="12"/>
  <c r="X154" i="12"/>
  <c r="W154" i="12"/>
  <c r="Z152" i="12"/>
  <c r="Z147" i="12"/>
  <c r="Y152" i="12"/>
  <c r="AB155" i="12"/>
  <c r="AA155" i="12"/>
  <c r="X153" i="12"/>
  <c r="W153" i="12"/>
  <c r="X152" i="12"/>
  <c r="X147" i="12"/>
  <c r="W152" i="12"/>
  <c r="V154" i="12"/>
  <c r="U154" i="12"/>
  <c r="V152" i="12"/>
  <c r="V147" i="12"/>
  <c r="U152" i="12"/>
  <c r="V153" i="12"/>
  <c r="U153" i="12"/>
  <c r="U155" i="11"/>
  <c r="Y155" i="11"/>
  <c r="W155" i="11"/>
  <c r="T159" i="11"/>
  <c r="W155" i="10"/>
  <c r="U155" i="10"/>
  <c r="T159" i="10"/>
  <c r="Y155" i="10"/>
  <c r="U154" i="9"/>
  <c r="U153" i="9"/>
  <c r="U155" i="16" l="1"/>
  <c r="S159" i="16" s="1"/>
  <c r="V159" i="16" s="1"/>
  <c r="W155" i="15"/>
  <c r="W155" i="16"/>
  <c r="V155" i="9"/>
  <c r="T159" i="9" s="1"/>
  <c r="U155" i="9"/>
  <c r="S159" i="9" s="1"/>
  <c r="S159" i="20"/>
  <c r="V159" i="20" s="1"/>
  <c r="X155" i="19"/>
  <c r="W155" i="19"/>
  <c r="V155" i="19"/>
  <c r="U155" i="19"/>
  <c r="S159" i="18"/>
  <c r="V159" i="18" s="1"/>
  <c r="X155" i="17"/>
  <c r="T159" i="17" s="1"/>
  <c r="W155" i="17"/>
  <c r="S159" i="17" s="1"/>
  <c r="U155" i="15"/>
  <c r="S159" i="15" s="1"/>
  <c r="V159" i="15" s="1"/>
  <c r="S159" i="14"/>
  <c r="V159" i="14" s="1"/>
  <c r="W155" i="13"/>
  <c r="S159" i="13" s="1"/>
  <c r="V155" i="13"/>
  <c r="T159" i="13" s="1"/>
  <c r="V155" i="12"/>
  <c r="U155" i="12"/>
  <c r="Z155" i="12"/>
  <c r="Y155" i="12"/>
  <c r="X155" i="12"/>
  <c r="W155" i="12"/>
  <c r="S159" i="11"/>
  <c r="V159" i="11" s="1"/>
  <c r="S159" i="10"/>
  <c r="V159" i="10" s="1"/>
  <c r="V159" i="9" l="1"/>
  <c r="V159" i="17"/>
  <c r="V159" i="13"/>
  <c r="S159" i="19"/>
  <c r="T159" i="19"/>
  <c r="T159" i="12"/>
  <c r="S159" i="12"/>
  <c r="V159" i="12" s="1"/>
  <c r="V159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Hartman</author>
  </authors>
  <commentList>
    <comment ref="K3" authorId="0" shapeId="0" xr:uid="{5C267D69-AE30-478C-B099-A9DE112DC1A1}">
      <text>
        <r>
          <rPr>
            <b/>
            <sz val="9"/>
            <color indexed="81"/>
            <rFont val="Tahoma"/>
            <family val="2"/>
          </rPr>
          <t>Chris Hartman:</t>
        </r>
        <r>
          <rPr>
            <sz val="9"/>
            <color indexed="81"/>
            <rFont val="Tahoma"/>
            <family val="2"/>
          </rPr>
          <t xml:space="preserve">
This is HDPE over 1 L</t>
        </r>
      </text>
    </comment>
    <comment ref="N3" authorId="0" shapeId="0" xr:uid="{AD929874-090E-4B58-9F36-E6A2D9B0ADAC}">
      <text>
        <r>
          <rPr>
            <b/>
            <sz val="9"/>
            <color indexed="81"/>
            <rFont val="Tahoma"/>
            <family val="2"/>
          </rPr>
          <t>Chris Hartman:</t>
        </r>
        <r>
          <rPr>
            <sz val="9"/>
            <color indexed="81"/>
            <rFont val="Tahoma"/>
            <family val="2"/>
          </rPr>
          <t xml:space="preserve">
This is the sum of:
HDPE 0-1L
Other Pl. 0-1L
Polycups 0-1L</t>
        </r>
      </text>
    </comment>
  </commentList>
</comments>
</file>

<file path=xl/sharedStrings.xml><?xml version="1.0" encoding="utf-8"?>
<sst xmlns="http://schemas.openxmlformats.org/spreadsheetml/2006/main" count="1860" uniqueCount="74">
  <si>
    <t>Date</t>
  </si>
  <si>
    <t>Aluminum</t>
  </si>
  <si>
    <t>Bag in Box Over 1 L</t>
  </si>
  <si>
    <t>Bi-metal Over 1 L</t>
  </si>
  <si>
    <t>Specialty Containers</t>
  </si>
  <si>
    <t>HDPE</t>
  </si>
  <si>
    <t>Industry Standard Bottle</t>
  </si>
  <si>
    <t>Liquor and Wine Ceramics</t>
  </si>
  <si>
    <t>Bi-metal 
0-1  L</t>
  </si>
  <si>
    <t>Drink Pouches 
0-1 L</t>
  </si>
  <si>
    <t>Gable 
0-1 L</t>
  </si>
  <si>
    <t>Gable 
Over 1 L</t>
  </si>
  <si>
    <t>Glass
 Over 1 L</t>
  </si>
  <si>
    <t>Other Pl. 
0-1 L</t>
  </si>
  <si>
    <t>Other Pl. 
Over 1 L</t>
  </si>
  <si>
    <t>PET
 0 - 1 L</t>
  </si>
  <si>
    <t>PET
 Over 1 L</t>
  </si>
  <si>
    <t>Tetra
0-1 L</t>
  </si>
  <si>
    <t>Tetra 
Over 1 L</t>
  </si>
  <si>
    <t>N/A</t>
  </si>
  <si>
    <t>Historical Sales - Actuals</t>
  </si>
  <si>
    <t>Historical Returns - Adjusted for COVID-19 Closures (March 2020-Aug 2020)</t>
  </si>
  <si>
    <t>- the calculations for these adjustments can be found in the Volume Forecast Update file in this folder: \\mnp.ca\shares\AB\BCMB\DCA\2020 DCA\HCR 2020\Volume Forecast</t>
  </si>
  <si>
    <t>2024 Total System Volume</t>
  </si>
  <si>
    <t>Glass
0-1 L</t>
  </si>
  <si>
    <t>PET
 0-1 L</t>
  </si>
  <si>
    <t>Sleeve-in-a-Box 0-1 L</t>
  </si>
  <si>
    <t>Plastic One-Way Keg Over 1 L</t>
  </si>
  <si>
    <t>MVN3Y0FSGSGJKTV2XP4W62MT1BWRNV8DGMZ67Z2ZB3PRTHNG9X2G</t>
  </si>
  <si>
    <t>Chris Hartman</t>
  </si>
  <si>
    <t>Create</t>
  </si>
  <si>
    <t>b51e4334-9c59-42d7-92ca-9ae00d666f26</t>
  </si>
  <si>
    <t>{"id":"b51e4334-9c59-42d7-92ca-9ae00d666f26","type":1,"name":"workbookId","value":"b0a3e40b-24aa-4fc2-a48d-d665b37e6991"}</t>
  </si>
  <si>
    <t>181bd30f-ac0d-4e90-99c0-15962845ff1e</t>
  </si>
  <si>
    <t>{"id":"181bd30f-ac0d-4e90-99c0-15962845ff1e","type":0,"name":"dataSnipperSheetDeleted","value":"false"}</t>
  </si>
  <si>
    <t>8c14ed5c-cb36-45f5-a3bf-a4ad62631c75</t>
  </si>
  <si>
    <t>{"id":"8c14ed5c-cb36-45f5-a3bf-a4ad62631c75","type":0,"name":"embed-documents","value":"true"}</t>
  </si>
  <si>
    <t>88d7d8df-d9c8-465b-a2bf-c747bd240a62</t>
  </si>
  <si>
    <t>{"id":"88d7d8df-d9c8-465b-a2bf-c747bd240a62","type":0,"name":"table-snip-suggestions","value":"true"}</t>
  </si>
  <si>
    <t>5fed65a7-f89a-4fc4-b6a0-d681aa9640c8</t>
  </si>
  <si>
    <t>{"id":"5fed65a7-f89a-4fc4-b6a0-d681aa9640c8","type":1,"name":"migratedFssProjectId","value":""}</t>
  </si>
  <si>
    <t>Actuals</t>
  </si>
  <si>
    <t>Sales</t>
  </si>
  <si>
    <t>Returns</t>
  </si>
  <si>
    <t>Forecasts</t>
  </si>
  <si>
    <t>Return %</t>
  </si>
  <si>
    <t>Sales 1</t>
  </si>
  <si>
    <t>Sales 2</t>
  </si>
  <si>
    <t>Sales 3</t>
  </si>
  <si>
    <t>Returns 1</t>
  </si>
  <si>
    <t>Returns 2</t>
  </si>
  <si>
    <t>Returns 3</t>
  </si>
  <si>
    <t>Return % 1</t>
  </si>
  <si>
    <t>Return % 2</t>
  </si>
  <si>
    <t>Return % 3</t>
  </si>
  <si>
    <t>Returns Only</t>
  </si>
  <si>
    <t>Returns as % of Sales</t>
  </si>
  <si>
    <t>Year 1 - 2022-23</t>
  </si>
  <si>
    <t>Year 2 - 2023-24</t>
  </si>
  <si>
    <t>Year 3 - 2024-25</t>
  </si>
  <si>
    <t>Absolute Deviation</t>
  </si>
  <si>
    <t>Percentage Error</t>
  </si>
  <si>
    <t>Mean Squared Error</t>
  </si>
  <si>
    <t>Returns as %</t>
  </si>
  <si>
    <t>Deviation</t>
  </si>
  <si>
    <t>Rank</t>
  </si>
  <si>
    <t>Average model ranks</t>
  </si>
  <si>
    <t>Preferred  option</t>
  </si>
  <si>
    <t>3-Year MSE</t>
  </si>
  <si>
    <t>Average</t>
  </si>
  <si>
    <t>Absolute</t>
  </si>
  <si>
    <t>Forecast Method:</t>
  </si>
  <si>
    <t>%</t>
  </si>
  <si>
    <t>MGD, Moosehead, Sleemans, Steam Whistle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</si>
</sst>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0.0%"/>
    <numFmt numFmtId="167" formatCode="#,##0.00%_);[Red]\(#,##0.00%\)"/>
    <numFmt numFmtId="168" formatCode="0.0000%;\(0.0000%\)"/>
    <numFmt numFmtId="169" formatCode="#,###,##0.00;\(#,###,##0.00\)"/>
    <numFmt numFmtId="170" formatCode="&quot;$&quot;#,###,##0.00;\(&quot;$&quot;#,###,##0.00\)"/>
    <numFmt numFmtId="171" formatCode="#,###.00%;\(#,##0.00%\)"/>
    <numFmt numFmtId="172" formatCode="0.0"/>
  </numFmts>
  <fonts count="2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name val="Segoe UI Semilight"/>
      <family val="2"/>
    </font>
    <font>
      <b/>
      <sz val="8"/>
      <color theme="1"/>
      <name val="Segoe UI Semilight"/>
      <family val="2"/>
    </font>
    <font>
      <sz val="8"/>
      <color theme="1"/>
      <name val="Segoe UI Semilight"/>
      <family val="2"/>
    </font>
    <font>
      <sz val="8"/>
      <name val="Segoe UI Semilight"/>
      <family val="2"/>
    </font>
    <font>
      <sz val="11"/>
      <color theme="1"/>
      <name val="Segoe UI Semilight"/>
      <family val="2"/>
    </font>
    <font>
      <sz val="8"/>
      <color rgb="FF002060"/>
      <name val="Segoe UI Semilight"/>
      <family val="2"/>
    </font>
    <font>
      <b/>
      <sz val="9"/>
      <color theme="1"/>
      <name val="Segoe UI Semilight"/>
      <family val="2"/>
    </font>
    <font>
      <b/>
      <sz val="10"/>
      <color theme="1"/>
      <name val="Segoe UI Semi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7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5" fillId="0" borderId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9" fontId="16" fillId="0" borderId="0"/>
    <xf numFmtId="169" fontId="16" fillId="0" borderId="0"/>
    <xf numFmtId="169" fontId="16" fillId="0" borderId="0"/>
    <xf numFmtId="170" fontId="16" fillId="0" borderId="0"/>
    <xf numFmtId="170" fontId="16" fillId="0" borderId="0"/>
    <xf numFmtId="170" fontId="16" fillId="0" borderId="0"/>
    <xf numFmtId="171" fontId="16" fillId="0" borderId="0"/>
    <xf numFmtId="171" fontId="16" fillId="0" borderId="0"/>
    <xf numFmtId="171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4" fillId="0" borderId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7" fillId="0" borderId="0" applyNumberFormat="0" applyBorder="0" applyAlignment="0"/>
    <xf numFmtId="0" fontId="17" fillId="0" borderId="0" applyNumberFormat="0" applyBorder="0" applyAlignment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 applyNumberFormat="0" applyBorder="0" applyAlignment="0"/>
    <xf numFmtId="0" fontId="17" fillId="0" borderId="0" applyNumberFormat="0" applyBorder="0" applyAlignment="0"/>
    <xf numFmtId="0" fontId="17" fillId="0" borderId="0" applyNumberFormat="0" applyBorder="0" applyAlignment="0"/>
    <xf numFmtId="0" fontId="18" fillId="0" borderId="0"/>
    <xf numFmtId="4" fontId="14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right"/>
    </xf>
    <xf numFmtId="164" fontId="6" fillId="0" borderId="0" xfId="1" applyNumberFormat="1" applyFont="1" applyFill="1"/>
    <xf numFmtId="165" fontId="7" fillId="0" borderId="0" xfId="1" applyNumberFormat="1" applyFont="1" applyFill="1"/>
    <xf numFmtId="164" fontId="7" fillId="0" borderId="0" xfId="1" applyNumberFormat="1" applyFont="1" applyFill="1"/>
    <xf numFmtId="0" fontId="6" fillId="0" borderId="0" xfId="0" applyFont="1"/>
    <xf numFmtId="164" fontId="6" fillId="0" borderId="0" xfId="1" applyNumberFormat="1" applyFont="1" applyFill="1" applyAlignment="1">
      <alignment horizontal="center"/>
    </xf>
    <xf numFmtId="165" fontId="6" fillId="0" borderId="0" xfId="1" applyNumberFormat="1" applyFont="1" applyFill="1"/>
    <xf numFmtId="0" fontId="8" fillId="0" borderId="0" xfId="0" applyFont="1"/>
    <xf numFmtId="0" fontId="6" fillId="2" borderId="0" xfId="0" applyFont="1" applyFill="1" applyAlignment="1">
      <alignment wrapText="1"/>
    </xf>
    <xf numFmtId="164" fontId="6" fillId="2" borderId="0" xfId="1" applyNumberFormat="1" applyFont="1" applyFill="1" applyAlignment="1">
      <alignment wrapText="1"/>
    </xf>
    <xf numFmtId="165" fontId="7" fillId="0" borderId="0" xfId="1" applyNumberFormat="1" applyFont="1"/>
    <xf numFmtId="165" fontId="7" fillId="0" borderId="0" xfId="0" applyNumberFormat="1" applyFont="1"/>
    <xf numFmtId="164" fontId="7" fillId="0" borderId="0" xfId="1" applyNumberFormat="1" applyFont="1"/>
    <xf numFmtId="0" fontId="10" fillId="0" borderId="0" xfId="0" applyFont="1"/>
    <xf numFmtId="0" fontId="11" fillId="0" borderId="0" xfId="0" applyFont="1"/>
    <xf numFmtId="164" fontId="6" fillId="3" borderId="0" xfId="1" applyNumberFormat="1" applyFont="1" applyFill="1"/>
    <xf numFmtId="165" fontId="7" fillId="3" borderId="0" xfId="1" applyNumberFormat="1" applyFont="1" applyFill="1"/>
    <xf numFmtId="164" fontId="6" fillId="3" borderId="0" xfId="1" applyNumberFormat="1" applyFont="1" applyFill="1" applyAlignment="1">
      <alignment horizontal="center"/>
    </xf>
    <xf numFmtId="14" fontId="4" fillId="3" borderId="0" xfId="0" applyNumberFormat="1" applyFont="1" applyFill="1" applyAlignment="1">
      <alignment horizontal="right"/>
    </xf>
    <xf numFmtId="0" fontId="8" fillId="0" borderId="0" xfId="0" quotePrefix="1" applyFont="1"/>
    <xf numFmtId="164" fontId="6" fillId="0" borderId="0" xfId="1" applyNumberFormat="1" applyFont="1"/>
    <xf numFmtId="165" fontId="9" fillId="0" borderId="0" xfId="1" applyNumberFormat="1" applyFont="1" applyFill="1"/>
    <xf numFmtId="0" fontId="0" fillId="0" borderId="1" xfId="0" applyBorder="1"/>
    <xf numFmtId="14" fontId="20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14" fontId="20" fillId="3" borderId="0" xfId="0" applyNumberFormat="1" applyFont="1" applyFill="1" applyAlignment="1">
      <alignment horizontal="right"/>
    </xf>
    <xf numFmtId="164" fontId="0" fillId="0" borderId="0" xfId="1" applyNumberFormat="1" applyFont="1"/>
    <xf numFmtId="9" fontId="0" fillId="0" borderId="0" xfId="2" applyFont="1"/>
    <xf numFmtId="14" fontId="20" fillId="0" borderId="4" xfId="0" applyNumberFormat="1" applyFont="1" applyBorder="1" applyAlignment="1">
      <alignment horizontal="right"/>
    </xf>
    <xf numFmtId="164" fontId="0" fillId="0" borderId="4" xfId="1" applyNumberFormat="1" applyFont="1" applyBorder="1"/>
    <xf numFmtId="9" fontId="0" fillId="0" borderId="4" xfId="2" applyFont="1" applyBorder="1"/>
    <xf numFmtId="164" fontId="0" fillId="5" borderId="0" xfId="1" applyNumberFormat="1" applyFont="1" applyFill="1"/>
    <xf numFmtId="164" fontId="0" fillId="5" borderId="4" xfId="1" applyNumberFormat="1" applyFont="1" applyFill="1" applyBorder="1"/>
    <xf numFmtId="164" fontId="0" fillId="6" borderId="0" xfId="1" applyNumberFormat="1" applyFont="1" applyFill="1"/>
    <xf numFmtId="164" fontId="0" fillId="6" borderId="4" xfId="1" applyNumberFormat="1" applyFont="1" applyFill="1" applyBorder="1"/>
    <xf numFmtId="164" fontId="0" fillId="6" borderId="0" xfId="1" applyNumberFormat="1" applyFont="1" applyFill="1" applyBorder="1"/>
    <xf numFmtId="164" fontId="0" fillId="7" borderId="0" xfId="1" applyNumberFormat="1" applyFont="1" applyFill="1"/>
    <xf numFmtId="164" fontId="0" fillId="7" borderId="4" xfId="1" applyNumberFormat="1" applyFont="1" applyFill="1" applyBorder="1"/>
    <xf numFmtId="0" fontId="0" fillId="5" borderId="4" xfId="0" applyFill="1" applyBorder="1"/>
    <xf numFmtId="0" fontId="0" fillId="6" borderId="4" xfId="0" applyFill="1" applyBorder="1"/>
    <xf numFmtId="9" fontId="0" fillId="5" borderId="0" xfId="2" applyFont="1" applyFill="1"/>
    <xf numFmtId="9" fontId="0" fillId="6" borderId="0" xfId="2" applyFont="1" applyFill="1"/>
    <xf numFmtId="9" fontId="0" fillId="5" borderId="4" xfId="2" applyFont="1" applyFill="1" applyBorder="1"/>
    <xf numFmtId="9" fontId="0" fillId="6" borderId="4" xfId="2" applyFont="1" applyFill="1" applyBorder="1"/>
    <xf numFmtId="164" fontId="0" fillId="0" borderId="0" xfId="0" applyNumberFormat="1"/>
    <xf numFmtId="166" fontId="0" fillId="0" borderId="0" xfId="2" applyNumberFormat="1" applyFont="1"/>
    <xf numFmtId="0" fontId="0" fillId="0" borderId="5" xfId="0" applyBorder="1"/>
    <xf numFmtId="172" fontId="0" fillId="0" borderId="0" xfId="0" applyNumberFormat="1"/>
    <xf numFmtId="0" fontId="0" fillId="0" borderId="4" xfId="0" applyBorder="1"/>
    <xf numFmtId="0" fontId="0" fillId="4" borderId="0" xfId="0" applyFill="1"/>
    <xf numFmtId="166" fontId="0" fillId="5" borderId="0" xfId="2" applyNumberFormat="1" applyFont="1" applyFill="1"/>
    <xf numFmtId="166" fontId="0" fillId="6" borderId="0" xfId="2" applyNumberFormat="1" applyFont="1" applyFill="1"/>
    <xf numFmtId="164" fontId="0" fillId="0" borderId="4" xfId="0" applyNumberFormat="1" applyBorder="1"/>
    <xf numFmtId="166" fontId="0" fillId="0" borderId="4" xfId="2" applyNumberFormat="1" applyFont="1" applyBorder="1"/>
    <xf numFmtId="0" fontId="0" fillId="0" borderId="3" xfId="0" applyBorder="1"/>
    <xf numFmtId="0" fontId="0" fillId="0" borderId="6" xfId="0" applyBorder="1"/>
    <xf numFmtId="0" fontId="5" fillId="0" borderId="0" xfId="0" applyFont="1"/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5" borderId="4" xfId="1" applyNumberFormat="1" applyFont="1" applyFill="1" applyBorder="1" applyAlignment="1">
      <alignment horizontal="center"/>
    </xf>
    <xf numFmtId="164" fontId="0" fillId="6" borderId="4" xfId="1" applyNumberFormat="1" applyFont="1" applyFill="1" applyBorder="1" applyAlignment="1">
      <alignment horizontal="center"/>
    </xf>
    <xf numFmtId="0" fontId="6" fillId="0" borderId="0" xfId="0" applyFont="1" applyFill="1"/>
    <xf numFmtId="14" fontId="4" fillId="0" borderId="0" xfId="0" applyNumberFormat="1" applyFont="1" applyFill="1" applyAlignment="1">
      <alignment horizontal="right"/>
    </xf>
    <xf numFmtId="165" fontId="7" fillId="0" borderId="0" xfId="0" applyNumberFormat="1" applyFont="1" applyFill="1"/>
    <xf numFmtId="14" fontId="5" fillId="0" borderId="0" xfId="0" applyNumberFormat="1" applyFont="1" applyFill="1" applyAlignment="1">
      <alignment horizontal="right"/>
    </xf>
    <xf numFmtId="164" fontId="9" fillId="0" borderId="0" xfId="1" applyNumberFormat="1" applyFont="1" applyFill="1"/>
    <xf numFmtId="165" fontId="6" fillId="0" borderId="0" xfId="0" applyNumberFormat="1" applyFont="1" applyFill="1"/>
  </cellXfs>
  <cellStyles count="137">
    <cellStyle name="Comma" xfId="1" builtinId="3"/>
    <cellStyle name="Comma [0] 2" xfId="21" xr:uid="{FFAAAE0C-9BC8-40CC-AC4B-3CFA6BD2B0F1}"/>
    <cellStyle name="Comma [0] 2 2" xfId="88" xr:uid="{9A2C8996-450B-40DA-B69B-CED7A4CCAAB9}"/>
    <cellStyle name="Comma [0] 3" xfId="22" xr:uid="{6686525E-E25C-4233-8393-61B37B79CD87}"/>
    <cellStyle name="Comma [0] 3 2" xfId="89" xr:uid="{3326273D-4161-4D74-938D-C5A030944B2A}"/>
    <cellStyle name="Comma [0] 4" xfId="23" xr:uid="{E815ED27-37E0-4886-90BD-80E7B09F2937}"/>
    <cellStyle name="Comma [0] 4 2" xfId="90" xr:uid="{10FF5398-C40C-4EA4-80A9-55B9289A1337}"/>
    <cellStyle name="Comma 10" xfId="18" xr:uid="{760008F4-63BD-4483-8540-34DD9CCBE595}"/>
    <cellStyle name="Comma 10 2" xfId="86" xr:uid="{D5F18A17-99EB-4F80-9A82-2C6C256859B7}"/>
    <cellStyle name="Comma 11" xfId="24" xr:uid="{4C31FD32-65D4-4E2F-8BB4-4B8678EA16FB}"/>
    <cellStyle name="Comma 11 2" xfId="91" xr:uid="{55C7C8B7-56F2-4D1E-8947-F51412EEDFF2}"/>
    <cellStyle name="Comma 12" xfId="16" xr:uid="{16967F8A-1CEE-4213-B1FA-70966875B73B}"/>
    <cellStyle name="Comma 12 2" xfId="84" xr:uid="{6A23C6BC-A000-4FB2-94EB-5984BCFE1D6E}"/>
    <cellStyle name="Comma 13" xfId="25" xr:uid="{2C8834B8-B5AF-4C65-ABC7-06BEEFD64ACA}"/>
    <cellStyle name="Comma 13 2" xfId="92" xr:uid="{7631C9E8-6714-4134-A6BE-FC3E0733D03E}"/>
    <cellStyle name="Comma 14" xfId="74" xr:uid="{7351B65E-3274-42E5-A300-C12A6EAEF1A3}"/>
    <cellStyle name="Comma 14 2" xfId="110" xr:uid="{0F579A3D-2A48-426C-B8B6-A6C0B8CA4625}"/>
    <cellStyle name="Comma 15" xfId="75" xr:uid="{0D3AB330-D24D-43DD-9E83-6786BA40E1CC}"/>
    <cellStyle name="Comma 15 2" xfId="111" xr:uid="{F753C4E1-4407-4B24-B590-A7195E23894D}"/>
    <cellStyle name="Comma 16" xfId="76" xr:uid="{D1BAA649-C188-43C1-B355-8BF345DAB025}"/>
    <cellStyle name="Comma 16 2" xfId="112" xr:uid="{CA923911-74F1-4AB4-A6F7-6EF47C7BFFB5}"/>
    <cellStyle name="Comma 17" xfId="77" xr:uid="{34C19356-BF90-4016-97F9-E5362306ACC5}"/>
    <cellStyle name="Comma 17 2" xfId="113" xr:uid="{2FAAD720-D964-4E3E-9E41-1FAB1190C4E5}"/>
    <cellStyle name="Comma 18" xfId="78" xr:uid="{23B59408-DB90-4B66-BD44-2BADF032CF71}"/>
    <cellStyle name="Comma 18 2" xfId="114" xr:uid="{3A65DA96-F82F-4401-9F9B-9E205AF86ECC}"/>
    <cellStyle name="Comma 19" xfId="82" xr:uid="{DB8CBEE5-20C7-4694-8270-622CD7D8F91E}"/>
    <cellStyle name="Comma 19 2" xfId="118" xr:uid="{574B277A-B05B-4C21-B577-B8299CC9AC7F}"/>
    <cellStyle name="Comma 2" xfId="4" xr:uid="{73C1A1E6-C830-404B-BC80-81EE29D9C47E}"/>
    <cellStyle name="Comma 2 2" xfId="8" xr:uid="{B508AAA5-9513-4009-B9FC-60D982BDF27C}"/>
    <cellStyle name="Comma 2 2 2" xfId="93" xr:uid="{8344C102-994D-4E00-BC67-31021B8FEE78}"/>
    <cellStyle name="Comma 2 2 3" xfId="26" xr:uid="{6F327F12-9EA0-4FC9-8844-7A23412C8DC6}"/>
    <cellStyle name="Comma 2 3" xfId="27" xr:uid="{B9A5C5A4-06DF-411B-BB4A-FEC1612C0287}"/>
    <cellStyle name="Comma 2 3 2" xfId="94" xr:uid="{7892709D-2E2A-4A0E-B2D4-C5690583CFC3}"/>
    <cellStyle name="Comma 2 4" xfId="28" xr:uid="{86A22A23-20FF-4667-957E-36D80A8A2F87}"/>
    <cellStyle name="Comma 2 4 2" xfId="95" xr:uid="{4C100B46-9E20-4DB0-94D0-4B7411DEC5E0}"/>
    <cellStyle name="Comma 2 5" xfId="70" xr:uid="{99506603-A78B-4471-936D-5E9B18501145}"/>
    <cellStyle name="Comma 2 5 2" xfId="106" xr:uid="{A207A9D3-EAA0-45A9-8522-D9EA5F7D89D6}"/>
    <cellStyle name="Comma 2 6" xfId="81" xr:uid="{E182AB61-2852-4C1C-8120-C0DC22B9002D}"/>
    <cellStyle name="Comma 2 6 2" xfId="117" xr:uid="{0613837D-0D13-4B50-B7ED-C190C067AE3B}"/>
    <cellStyle name="Comma 2 7" xfId="13" xr:uid="{E041F6E1-8409-415E-8FD6-EDBC0D57EC48}"/>
    <cellStyle name="Comma 20" xfId="3" xr:uid="{4CDB05DC-8874-4F64-9557-9A510061C93C}"/>
    <cellStyle name="Comma 20 2" xfId="5" xr:uid="{95C3A35D-DF69-4DF0-B210-40DC02E6A2D5}"/>
    <cellStyle name="Comma 20 3" xfId="83" xr:uid="{B717BE68-8E00-408B-AC62-E4D3109FBC60}"/>
    <cellStyle name="Comma 21" xfId="121" xr:uid="{9A5A0657-F59A-48ED-815C-D05352E99024}"/>
    <cellStyle name="Comma 22" xfId="125" xr:uid="{0ABFEC11-F745-4F56-B324-E2809D2DEAF8}"/>
    <cellStyle name="Comma 23" xfId="128" xr:uid="{2C5BDD97-210E-451C-8597-900C19965D89}"/>
    <cellStyle name="Comma 24" xfId="131" xr:uid="{0DD8278B-C020-48ED-9653-7B30027A7F92}"/>
    <cellStyle name="Comma 25" xfId="12" xr:uid="{B8169264-C443-4DC5-93A7-34F2553DF420}"/>
    <cellStyle name="Comma 26" xfId="11" xr:uid="{B6DDC46C-9E19-41E9-99DA-18F9E4CB7AD5}"/>
    <cellStyle name="Comma 27" xfId="133" xr:uid="{7EA69F13-41FB-4DB7-AA36-F0EE4E45CB3C}"/>
    <cellStyle name="Comma 28" xfId="132" xr:uid="{F2B251DD-B6DB-4EFB-AEC7-CB444BEA1B0E}"/>
    <cellStyle name="Comma 29" xfId="135" xr:uid="{080F0307-5D1E-4393-947B-DB60F2F71DE9}"/>
    <cellStyle name="Comma 3" xfId="17" xr:uid="{F454EF20-2C89-4A7E-B199-F4C5DEA8D4E4}"/>
    <cellStyle name="Comma 3 2" xfId="29" xr:uid="{909297E0-3552-4739-835D-924D91BF1310}"/>
    <cellStyle name="Comma 3 2 2" xfId="96" xr:uid="{D0D69D20-8E65-46A4-966D-FF8A37D1CA82}"/>
    <cellStyle name="Comma 3 3" xfId="85" xr:uid="{DF1462D6-15C8-464C-88CE-E631DDBA0BC2}"/>
    <cellStyle name="Comma 30" xfId="136" xr:uid="{AF7D78EB-08B7-4B39-A490-D6DCABC448A8}"/>
    <cellStyle name="Comma 31" xfId="134" xr:uid="{BB9DD89B-74F5-452F-9764-772609C839A3}"/>
    <cellStyle name="Comma 4" xfId="30" xr:uid="{5AD154CE-C6B7-47EF-B885-A5EF791A1C15}"/>
    <cellStyle name="Comma 4 2" xfId="97" xr:uid="{28F085B4-79CA-4CBC-B1F2-6433EF9A8FCD}"/>
    <cellStyle name="Comma 5" xfId="31" xr:uid="{B69F86DE-2EB8-4C23-A2C9-51E4C0A1E3FC}"/>
    <cellStyle name="Comma 5 2" xfId="98" xr:uid="{E847C003-FC74-44A9-B20C-167429873439}"/>
    <cellStyle name="Comma 6" xfId="32" xr:uid="{E24A408E-0BDE-4FED-BD3D-AF895AB22C9A}"/>
    <cellStyle name="Comma 6 2" xfId="99" xr:uid="{DD3E406A-085D-4EF4-B194-C380DFF5979B}"/>
    <cellStyle name="Comma 7" xfId="20" xr:uid="{13093232-4D3B-46D5-A65D-6D0E0AA9E90C}"/>
    <cellStyle name="Comma 7 2" xfId="87" xr:uid="{62123BE1-57ED-4314-8EF5-3F55A9B1A398}"/>
    <cellStyle name="Comma 8" xfId="33" xr:uid="{A755ED10-F97B-4737-A49B-DA8B2D42C176}"/>
    <cellStyle name="Comma 8 2" xfId="100" xr:uid="{9DF7032E-2AAF-4385-BF27-E7F7452E9577}"/>
    <cellStyle name="Comma 9" xfId="34" xr:uid="{DEA529BA-94D0-4941-B483-25DFC344BFDE}"/>
    <cellStyle name="Comma 9 2" xfId="101" xr:uid="{99347E98-4FA0-4131-BA8C-8262B18AB4B4}"/>
    <cellStyle name="Currency 2" xfId="35" xr:uid="{41D2321D-C6E3-47B2-B77D-4FBD87F3F1DB}"/>
    <cellStyle name="Currency 2 2" xfId="102" xr:uid="{25206C7D-A69A-40A0-BD9C-72C389F225D8}"/>
    <cellStyle name="FRxAmtStyle" xfId="36" xr:uid="{A09C154E-9C29-4285-9D54-7AE7B683F2C9}"/>
    <cellStyle name="FRxAmtStyle 2" xfId="37" xr:uid="{4AE6AFA5-BCD6-4CB3-9B81-0073A4E59E6B}"/>
    <cellStyle name="FRxAmtStyle 3" xfId="38" xr:uid="{DAA10B46-75A3-4DF2-9BC1-085B12B71B85}"/>
    <cellStyle name="FRxCurrStyle" xfId="39" xr:uid="{0201966C-399A-438E-A540-221851F76A7E}"/>
    <cellStyle name="FRxCurrStyle 2" xfId="40" xr:uid="{75C9BCE2-2AEA-46E2-927A-72A775B050DD}"/>
    <cellStyle name="FRxCurrStyle 3" xfId="41" xr:uid="{2AE924E4-8B88-4D82-8FC6-BF807929FFDB}"/>
    <cellStyle name="FRxPcntStyle" xfId="42" xr:uid="{D42D8CCE-E4A2-4FE4-A3BB-50428B5A4A72}"/>
    <cellStyle name="FRxPcntStyle 2" xfId="43" xr:uid="{58830E84-126D-48E5-A59B-40BD462FBDD6}"/>
    <cellStyle name="FRxPcntStyle 3" xfId="44" xr:uid="{28332C5A-D76A-4BC4-9088-34344B1B04EA}"/>
    <cellStyle name="Normal" xfId="0" builtinId="0"/>
    <cellStyle name="Normal 10" xfId="79" xr:uid="{F6D2F8C7-1B2A-4B7C-938E-7990141657EB}"/>
    <cellStyle name="Normal 10 2" xfId="115" xr:uid="{0360DB47-0F4E-4DBF-860D-5E509501740F}"/>
    <cellStyle name="Normal 11" xfId="119" xr:uid="{DE3868FA-E4F2-4B56-8FF6-7CE9D8631FD0}"/>
    <cellStyle name="Normal 12" xfId="122" xr:uid="{9FF649B4-F48C-411E-8D8B-C97521CB7A75}"/>
    <cellStyle name="Normal 13" xfId="123" xr:uid="{45C03968-2223-44B4-A877-805EF99E880E}"/>
    <cellStyle name="Normal 14" xfId="126" xr:uid="{6B2BE6B6-9374-484D-A16A-A5DA96E69280}"/>
    <cellStyle name="Normal 15" xfId="129" xr:uid="{4092F9BB-3008-4844-8D7F-C16CC658AD95}"/>
    <cellStyle name="Normal 2" xfId="7" xr:uid="{9D3A2E2C-C4E3-4055-95BB-8EEE65240591}"/>
    <cellStyle name="Normal 2 2" xfId="14" xr:uid="{1B6ACB38-D50F-4044-A10C-FCA2B9165E1F}"/>
    <cellStyle name="Normal 3" xfId="6" xr:uid="{9570B7D2-E516-48B7-B72E-11C25BABBE3F}"/>
    <cellStyle name="Normal 3 2" xfId="69" xr:uid="{F19E5E2C-6F71-4A4E-A97E-8D002D7A57C6}"/>
    <cellStyle name="Normal 3 3" xfId="45" xr:uid="{EF94335F-5479-461C-8558-546742785336}"/>
    <cellStyle name="Normal 3 4" xfId="10" xr:uid="{A71E900E-927E-49BC-BF51-79E9BCA4F870}"/>
    <cellStyle name="Normal 4" xfId="46" xr:uid="{F086BEEB-4AA6-4B28-81E0-4E9B17A6A60C}"/>
    <cellStyle name="Normal 5" xfId="47" xr:uid="{C509C370-011B-48C2-AC2F-6C5C6BA694F5}"/>
    <cellStyle name="Normal 5 2" xfId="48" xr:uid="{88300A5B-AA9B-408D-83D4-0B4082DFA061}"/>
    <cellStyle name="Normal 5 2 2" xfId="104" xr:uid="{ECB8EF3E-A5EB-4329-9D8B-409A4CEEEBFD}"/>
    <cellStyle name="Normal 5 3" xfId="49" xr:uid="{F2301C2A-E9C5-4BB0-9C64-03EB2ABFC1E0}"/>
    <cellStyle name="Normal 5 3 2" xfId="105" xr:uid="{02A677A4-F8B2-4B9D-A7A6-3BA6A677CBFC}"/>
    <cellStyle name="Normal 5 4" xfId="103" xr:uid="{EE24BB17-71C0-4673-BC54-AC32AFCDBA36}"/>
    <cellStyle name="Normal 6" xfId="50" xr:uid="{43101D77-2737-4BEC-AE1F-4D16E79B5BC0}"/>
    <cellStyle name="Normal 7" xfId="68" xr:uid="{C6878895-1BF2-408B-A046-61EB264F3DB6}"/>
    <cellStyle name="Normal 8" xfId="71" xr:uid="{53ED3175-6F88-4210-8E05-75C0D77AE364}"/>
    <cellStyle name="Normal 8 2" xfId="107" xr:uid="{8D85D184-AB67-43E0-AFBC-BCCDA1DBEA8F}"/>
    <cellStyle name="Normal 9" xfId="72" xr:uid="{1F539D2E-7646-4A95-B7DB-66ABC6EA95B3}"/>
    <cellStyle name="Normal 9 2" xfId="108" xr:uid="{5D189A97-ACD0-4EAC-9F5B-C763CE6AE210}"/>
    <cellStyle name="Percent" xfId="2" builtinId="5"/>
    <cellStyle name="Percent 10" xfId="73" xr:uid="{832000CD-D94F-49CB-A0EC-B4B21060FA12}"/>
    <cellStyle name="Percent 10 2" xfId="109" xr:uid="{8289EB00-C9C2-4B87-ADDC-EB52B26768DB}"/>
    <cellStyle name="Percent 11" xfId="80" xr:uid="{4CC4FFAF-EF48-4CF7-8D31-326AED662D82}"/>
    <cellStyle name="Percent 11 2" xfId="116" xr:uid="{B1147128-9574-4D9F-8196-7D7BFC54D238}"/>
    <cellStyle name="Percent 12" xfId="120" xr:uid="{70CD9D49-E53A-4D6E-B3E7-EDFB281A012A}"/>
    <cellStyle name="Percent 13" xfId="124" xr:uid="{0EACE281-CC28-408F-9BB7-29D1638554F7}"/>
    <cellStyle name="Percent 14" xfId="127" xr:uid="{84C3C752-FC49-43CD-9716-F3C55738F22B}"/>
    <cellStyle name="Percent 15" xfId="130" xr:uid="{975A0997-5484-4409-86A3-9E0F829BF357}"/>
    <cellStyle name="Percent 16" xfId="9" xr:uid="{99A456C5-B53A-41A5-AAD4-49499DB59B88}"/>
    <cellStyle name="Percent 2" xfId="15" xr:uid="{E3C7E22A-FD3D-4D09-9B57-BE7EA31507CC}"/>
    <cellStyle name="Percent 3" xfId="19" xr:uid="{E2AA46AC-39BE-48A1-B837-89DE73FE183C}"/>
    <cellStyle name="Percent 4" xfId="51" xr:uid="{27855E95-3173-4E03-A7A6-148FAE86F3EB}"/>
    <cellStyle name="Percent 5" xfId="52" xr:uid="{EF425E3E-7C9B-47A1-B5BE-1A6DBAE33C68}"/>
    <cellStyle name="Percent 6" xfId="53" xr:uid="{3908C68E-C627-4DF0-91C5-9F9915BBFFAE}"/>
    <cellStyle name="Percent 7" xfId="54" xr:uid="{6881A32A-2EB1-4648-90A2-E7ECD639FB16}"/>
    <cellStyle name="Percent 8" xfId="55" xr:uid="{F76FD52F-FE2D-460B-A48C-AF9E003C8224}"/>
    <cellStyle name="Percent 9" xfId="56" xr:uid="{CB4E52D7-00DA-4CAD-8DD7-E5C7496DBBC5}"/>
    <cellStyle name="STYLE1" xfId="57" xr:uid="{45DE43BD-17F4-4985-AC59-9D18DCA2575D}"/>
    <cellStyle name="STYLE1 2" xfId="58" xr:uid="{B1254834-D225-4BB6-B388-F7FFD9135E88}"/>
    <cellStyle name="STYLE1 2 2" xfId="59" xr:uid="{4EE9B031-3665-4D10-B866-31D4F06D24C1}"/>
    <cellStyle name="STYLE1 2 3" xfId="60" xr:uid="{782EC7BD-B2A7-4339-A06C-8EFA882DD8A8}"/>
    <cellStyle name="STYLE1 2 4" xfId="61" xr:uid="{E75FDB12-3B56-43D3-9060-1EA96E36A0BF}"/>
    <cellStyle name="STYLE1 2 5" xfId="62" xr:uid="{B8F8B8B0-CDA0-43D3-A789-11A2ECE4454A}"/>
    <cellStyle name="STYLE1 3" xfId="63" xr:uid="{9A5AF51E-7248-466D-8C1C-F07D343E3762}"/>
    <cellStyle name="STYLE1 4" xfId="64" xr:uid="{344D6E7B-CC60-4927-A322-669611E817D9}"/>
    <cellStyle name="STYLE1 5" xfId="65" xr:uid="{AC2A1639-7349-4E9D-999E-C01B91AB0689}"/>
    <cellStyle name="STYLE1 6" xfId="66" xr:uid="{AD4DBC7B-108A-4376-AE1F-3C35A8E0344F}"/>
    <cellStyle name="STYLE1 7" xfId="67" xr:uid="{11DC7B27-19EE-4ACB-AD33-CCAF94C26579}"/>
  </cellStyles>
  <dxfs count="0"/>
  <tableStyles count="0" defaultTableStyle="TableStyleMedium2" defaultPivotStyle="PivotStyleLight16"/>
  <colors>
    <mruColors>
      <color rgb="FF035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np.ca\shares\AB\BCMB\DCA\2025%20DCA\HCR%202025\11.%20Volume%20Forecast%20Update\DCA%20Master%20Sales%20and%20Return%20Volumes.xlsx" TargetMode="External"/><Relationship Id="rId1" Type="http://schemas.openxmlformats.org/officeDocument/2006/relationships/externalLinkPath" Target="/AB/BCMB/DCA/2025%20DCA/HCR%202025/11.%20Volume%20Forecast%20Update/DCA%20Master%20Sales%20and%20Return%20Volu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es"/>
      <sheetName val="Returns-Act"/>
      <sheetName val="Returns-Adj"/>
    </sheetNames>
    <sheetDataSet>
      <sheetData sheetId="0" refreshError="1"/>
      <sheetData sheetId="1">
        <row r="285">
          <cell r="L285">
            <v>2169456</v>
          </cell>
        </row>
        <row r="286">
          <cell r="L286">
            <v>2884728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5544C-4D39-48EB-97D7-1BDE335747CC}">
  <dimension ref="A1:W1044"/>
  <sheetViews>
    <sheetView tabSelected="1" zoomScale="90" zoomScaleNormal="90" workbookViewId="0">
      <pane xSplit="1" ySplit="3" topLeftCell="B250" activePane="bottomRight" state="frozen"/>
      <selection pane="topRight" activeCell="B1" sqref="B1"/>
      <selection pane="bottomLeft" activeCell="A4" sqref="A4"/>
      <selection pane="bottomRight" activeCell="W3" sqref="W3"/>
    </sheetView>
  </sheetViews>
  <sheetFormatPr defaultColWidth="8.85546875" defaultRowHeight="10.5" x14ac:dyDescent="0.15"/>
  <cols>
    <col min="1" max="1" width="11.7109375" style="8" customWidth="1"/>
    <col min="2" max="2" width="11.7109375" style="8" bestFit="1" customWidth="1"/>
    <col min="3" max="3" width="8.5703125" style="8" bestFit="1" customWidth="1"/>
    <col min="4" max="5" width="9.7109375" style="8" bestFit="1" customWidth="1"/>
    <col min="6" max="6" width="13.7109375" style="8" bestFit="1" customWidth="1"/>
    <col min="7" max="8" width="10.42578125" style="8" bestFit="1" customWidth="1"/>
    <col min="9" max="9" width="11.140625" style="8" bestFit="1" customWidth="1"/>
    <col min="10" max="10" width="9.28515625" style="8" bestFit="1" customWidth="1"/>
    <col min="11" max="11" width="10.42578125" style="8" bestFit="1" customWidth="1"/>
    <col min="12" max="12" width="10.28515625" style="8" bestFit="1" customWidth="1"/>
    <col min="13" max="13" width="9.140625" style="8" bestFit="1" customWidth="1"/>
    <col min="14" max="14" width="11" style="8" bestFit="1" customWidth="1"/>
    <col min="15" max="15" width="9.140625" style="8" bestFit="1" customWidth="1"/>
    <col min="16" max="16" width="11.28515625" style="8" bestFit="1" customWidth="1"/>
    <col min="17" max="17" width="10.42578125" style="8" bestFit="1" customWidth="1"/>
    <col min="18" max="18" width="9.140625" style="8" bestFit="1" customWidth="1"/>
    <col min="19" max="19" width="8.85546875" style="8"/>
    <col min="20" max="21" width="11" style="8" bestFit="1" customWidth="1"/>
    <col min="22" max="22" width="9" style="8" bestFit="1" customWidth="1"/>
    <col min="23" max="23" width="14.7109375" style="8" bestFit="1" customWidth="1"/>
    <col min="24" max="16384" width="8.85546875" style="8"/>
  </cols>
  <sheetData>
    <row r="1" spans="1:23" ht="12" x14ac:dyDescent="0.2">
      <c r="A1" s="17" t="s">
        <v>20</v>
      </c>
    </row>
    <row r="3" spans="1:23" ht="42" x14ac:dyDescent="0.15">
      <c r="A3" s="1" t="s">
        <v>0</v>
      </c>
      <c r="B3" s="2" t="s">
        <v>1</v>
      </c>
      <c r="C3" s="2" t="s">
        <v>2</v>
      </c>
      <c r="D3" s="2" t="s">
        <v>8</v>
      </c>
      <c r="E3" s="2" t="s">
        <v>3</v>
      </c>
      <c r="F3" s="2" t="s">
        <v>9</v>
      </c>
      <c r="G3" s="2" t="s">
        <v>10</v>
      </c>
      <c r="H3" s="2" t="s">
        <v>11</v>
      </c>
      <c r="I3" s="2" t="s">
        <v>24</v>
      </c>
      <c r="J3" s="2" t="s">
        <v>12</v>
      </c>
      <c r="K3" s="2" t="s">
        <v>5</v>
      </c>
      <c r="L3" s="2" t="s">
        <v>6</v>
      </c>
      <c r="M3" s="2" t="s">
        <v>7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27</v>
      </c>
      <c r="S3" s="2" t="s">
        <v>26</v>
      </c>
      <c r="T3" s="2" t="s">
        <v>4</v>
      </c>
      <c r="U3" s="2" t="s">
        <v>17</v>
      </c>
      <c r="V3" s="2" t="s">
        <v>18</v>
      </c>
      <c r="W3" s="2" t="s">
        <v>73</v>
      </c>
    </row>
    <row r="4" spans="1:23" x14ac:dyDescent="0.15">
      <c r="A4" s="3">
        <v>37287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  <c r="N4" s="12"/>
      <c r="O4" s="12"/>
      <c r="P4" s="12"/>
      <c r="Q4" s="12"/>
      <c r="R4" s="12"/>
      <c r="U4" s="12"/>
      <c r="V4" s="12"/>
    </row>
    <row r="5" spans="1:23" x14ac:dyDescent="0.15">
      <c r="A5" s="3">
        <v>37315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N5" s="12"/>
      <c r="O5" s="12"/>
      <c r="P5" s="12"/>
      <c r="Q5" s="12"/>
      <c r="R5" s="12"/>
      <c r="U5" s="12"/>
      <c r="V5" s="12"/>
    </row>
    <row r="6" spans="1:23" x14ac:dyDescent="0.15">
      <c r="A6" s="3">
        <v>37346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  <c r="N6" s="12"/>
      <c r="O6" s="12"/>
      <c r="P6" s="12"/>
      <c r="Q6" s="12"/>
      <c r="R6" s="12"/>
      <c r="U6" s="12"/>
      <c r="V6" s="12"/>
    </row>
    <row r="7" spans="1:23" x14ac:dyDescent="0.15">
      <c r="A7" s="3">
        <v>37376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  <c r="N7" s="12"/>
      <c r="O7" s="12"/>
      <c r="P7" s="12"/>
      <c r="Q7" s="12"/>
      <c r="R7" s="12"/>
      <c r="U7" s="12"/>
      <c r="V7" s="12"/>
    </row>
    <row r="8" spans="1:23" x14ac:dyDescent="0.15">
      <c r="A8" s="3">
        <v>37407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  <c r="N8" s="12"/>
      <c r="O8" s="12"/>
      <c r="P8" s="12"/>
      <c r="Q8" s="12"/>
      <c r="R8" s="12"/>
      <c r="U8" s="12"/>
      <c r="V8" s="12"/>
    </row>
    <row r="9" spans="1:23" x14ac:dyDescent="0.15">
      <c r="A9" s="3">
        <v>37437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N9" s="12"/>
      <c r="O9" s="12"/>
      <c r="P9" s="12"/>
      <c r="Q9" s="12"/>
      <c r="R9" s="12"/>
      <c r="U9" s="12"/>
      <c r="V9" s="12"/>
    </row>
    <row r="10" spans="1:23" x14ac:dyDescent="0.15">
      <c r="A10" s="3">
        <v>37468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3"/>
      <c r="N10" s="12"/>
      <c r="O10" s="12"/>
      <c r="P10" s="12"/>
      <c r="Q10" s="12"/>
      <c r="R10" s="12"/>
      <c r="U10" s="12"/>
      <c r="V10" s="12"/>
    </row>
    <row r="11" spans="1:23" x14ac:dyDescent="0.15">
      <c r="A11" s="3">
        <v>37499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  <c r="N11" s="12"/>
      <c r="O11" s="12"/>
      <c r="P11" s="12"/>
      <c r="Q11" s="12"/>
      <c r="R11" s="12"/>
      <c r="U11" s="12"/>
      <c r="V11" s="12"/>
    </row>
    <row r="12" spans="1:23" x14ac:dyDescent="0.15">
      <c r="A12" s="3">
        <v>37529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/>
      <c r="N12" s="12"/>
      <c r="O12" s="12"/>
      <c r="P12" s="12"/>
      <c r="Q12" s="12"/>
      <c r="R12" s="12"/>
      <c r="U12" s="12"/>
      <c r="V12" s="12"/>
    </row>
    <row r="13" spans="1:23" x14ac:dyDescent="0.15">
      <c r="A13" s="3">
        <v>37560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3"/>
      <c r="N13" s="12"/>
      <c r="O13" s="12"/>
      <c r="P13" s="12"/>
      <c r="Q13" s="12"/>
      <c r="R13" s="12"/>
      <c r="U13" s="12"/>
      <c r="V13" s="12"/>
    </row>
    <row r="14" spans="1:23" x14ac:dyDescent="0.15">
      <c r="A14" s="3">
        <v>37590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12"/>
      <c r="O14" s="12"/>
      <c r="P14" s="12"/>
      <c r="Q14" s="12"/>
      <c r="R14" s="12"/>
      <c r="U14" s="12"/>
      <c r="V14" s="12"/>
    </row>
    <row r="15" spans="1:23" x14ac:dyDescent="0.15">
      <c r="A15" s="3">
        <v>37621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3"/>
      <c r="N15" s="12"/>
      <c r="O15" s="12"/>
      <c r="P15" s="12"/>
      <c r="Q15" s="12"/>
      <c r="R15" s="12"/>
      <c r="U15" s="12"/>
      <c r="V15" s="12"/>
    </row>
    <row r="16" spans="1:23" x14ac:dyDescent="0.15">
      <c r="A16" s="3">
        <v>37652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  <c r="N16" s="12"/>
      <c r="O16" s="12"/>
      <c r="P16" s="12"/>
      <c r="Q16" s="12"/>
      <c r="R16" s="12"/>
      <c r="U16" s="12"/>
      <c r="V16" s="12"/>
    </row>
    <row r="17" spans="1:22" x14ac:dyDescent="0.15">
      <c r="A17" s="3">
        <v>37680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/>
      <c r="N17" s="12"/>
      <c r="O17" s="12"/>
      <c r="P17" s="12"/>
      <c r="Q17" s="12"/>
      <c r="R17" s="12"/>
      <c r="U17" s="12"/>
      <c r="V17" s="12"/>
    </row>
    <row r="18" spans="1:22" x14ac:dyDescent="0.15">
      <c r="A18" s="3">
        <v>37711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3"/>
      <c r="N18" s="12"/>
      <c r="O18" s="12"/>
      <c r="P18" s="12"/>
      <c r="Q18" s="12"/>
      <c r="R18" s="12"/>
      <c r="U18" s="12"/>
      <c r="V18" s="12"/>
    </row>
    <row r="19" spans="1:22" x14ac:dyDescent="0.15">
      <c r="A19" s="3">
        <v>37741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3"/>
      <c r="N19" s="12"/>
      <c r="O19" s="12"/>
      <c r="P19" s="12"/>
      <c r="Q19" s="12"/>
      <c r="R19" s="12"/>
      <c r="U19" s="12"/>
      <c r="V19" s="12"/>
    </row>
    <row r="20" spans="1:22" x14ac:dyDescent="0.15">
      <c r="A20" s="3">
        <v>37772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3"/>
      <c r="N20" s="12"/>
      <c r="O20" s="12"/>
      <c r="P20" s="12"/>
      <c r="Q20" s="12"/>
      <c r="R20" s="12"/>
      <c r="U20" s="12"/>
      <c r="V20" s="12"/>
    </row>
    <row r="21" spans="1:22" x14ac:dyDescent="0.15">
      <c r="A21" s="3">
        <v>37802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3"/>
      <c r="N21" s="12"/>
      <c r="O21" s="12"/>
      <c r="P21" s="12"/>
      <c r="Q21" s="12"/>
      <c r="R21" s="12"/>
      <c r="U21" s="12"/>
      <c r="V21" s="12"/>
    </row>
    <row r="22" spans="1:22" x14ac:dyDescent="0.15">
      <c r="A22" s="3">
        <v>37833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3"/>
      <c r="N22" s="12"/>
      <c r="O22" s="12"/>
      <c r="P22" s="12"/>
      <c r="Q22" s="12"/>
      <c r="R22" s="12"/>
      <c r="U22" s="12"/>
      <c r="V22" s="12"/>
    </row>
    <row r="23" spans="1:22" x14ac:dyDescent="0.15">
      <c r="A23" s="3">
        <v>37864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3"/>
      <c r="N23" s="12"/>
      <c r="O23" s="12"/>
      <c r="P23" s="12"/>
      <c r="Q23" s="12"/>
      <c r="R23" s="12"/>
      <c r="U23" s="12"/>
      <c r="V23" s="12"/>
    </row>
    <row r="24" spans="1:22" x14ac:dyDescent="0.15">
      <c r="A24" s="3">
        <v>37894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3"/>
      <c r="N24" s="12"/>
      <c r="O24" s="12"/>
      <c r="P24" s="12"/>
      <c r="Q24" s="12"/>
      <c r="R24" s="12"/>
      <c r="U24" s="12"/>
      <c r="V24" s="12"/>
    </row>
    <row r="25" spans="1:22" x14ac:dyDescent="0.15">
      <c r="A25" s="3">
        <v>37925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3"/>
      <c r="N25" s="12"/>
      <c r="O25" s="12"/>
      <c r="P25" s="12"/>
      <c r="Q25" s="12"/>
      <c r="R25" s="12"/>
      <c r="U25" s="12"/>
      <c r="V25" s="12"/>
    </row>
    <row r="26" spans="1:22" x14ac:dyDescent="0.15">
      <c r="A26" s="3">
        <v>37955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3"/>
      <c r="N26" s="12"/>
      <c r="O26" s="12"/>
      <c r="P26" s="12"/>
      <c r="Q26" s="12"/>
      <c r="R26" s="12"/>
      <c r="U26" s="12"/>
      <c r="V26" s="12"/>
    </row>
    <row r="27" spans="1:22" x14ac:dyDescent="0.15">
      <c r="A27" s="3">
        <v>37986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3"/>
      <c r="N27" s="12"/>
      <c r="O27" s="12"/>
      <c r="P27" s="12"/>
      <c r="Q27" s="12"/>
      <c r="R27" s="12"/>
      <c r="U27" s="12"/>
      <c r="V27" s="12"/>
    </row>
    <row r="28" spans="1:22" x14ac:dyDescent="0.15">
      <c r="A28" s="3">
        <v>38017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3"/>
      <c r="N28" s="12"/>
      <c r="O28" s="12"/>
      <c r="P28" s="12"/>
      <c r="Q28" s="12"/>
      <c r="R28" s="12"/>
      <c r="U28" s="12"/>
      <c r="V28" s="12"/>
    </row>
    <row r="29" spans="1:22" x14ac:dyDescent="0.15">
      <c r="A29" s="3">
        <v>38046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3"/>
      <c r="N29" s="12"/>
      <c r="O29" s="12"/>
      <c r="P29" s="12"/>
      <c r="Q29" s="12"/>
      <c r="R29" s="12"/>
      <c r="U29" s="12"/>
      <c r="V29" s="12"/>
    </row>
    <row r="30" spans="1:22" x14ac:dyDescent="0.15">
      <c r="A30" s="3">
        <v>38077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3"/>
      <c r="N30" s="12"/>
      <c r="O30" s="12"/>
      <c r="P30" s="12"/>
      <c r="Q30" s="12"/>
      <c r="R30" s="12"/>
      <c r="U30" s="12"/>
      <c r="V30" s="12"/>
    </row>
    <row r="31" spans="1:22" x14ac:dyDescent="0.15">
      <c r="A31" s="3">
        <v>38107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3"/>
      <c r="N31" s="12"/>
      <c r="O31" s="12"/>
      <c r="P31" s="12"/>
      <c r="Q31" s="12"/>
      <c r="R31" s="12"/>
      <c r="U31" s="12"/>
      <c r="V31" s="12"/>
    </row>
    <row r="32" spans="1:22" x14ac:dyDescent="0.15">
      <c r="A32" s="3">
        <v>38138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3"/>
      <c r="N32" s="12"/>
      <c r="O32" s="12"/>
      <c r="P32" s="12"/>
      <c r="Q32" s="12"/>
      <c r="R32" s="12"/>
      <c r="U32" s="12"/>
      <c r="V32" s="12"/>
    </row>
    <row r="33" spans="1:22" x14ac:dyDescent="0.15">
      <c r="A33" s="3">
        <v>38168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3"/>
      <c r="N33" s="12"/>
      <c r="O33" s="12"/>
      <c r="P33" s="12"/>
      <c r="Q33" s="12"/>
      <c r="R33" s="12"/>
      <c r="U33" s="12"/>
      <c r="V33" s="12"/>
    </row>
    <row r="34" spans="1:22" x14ac:dyDescent="0.15">
      <c r="A34" s="3">
        <v>38199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3"/>
      <c r="N34" s="12"/>
      <c r="O34" s="12"/>
      <c r="P34" s="12"/>
      <c r="Q34" s="12"/>
      <c r="R34" s="12"/>
      <c r="U34" s="12"/>
      <c r="V34" s="12"/>
    </row>
    <row r="35" spans="1:22" x14ac:dyDescent="0.15">
      <c r="A35" s="3">
        <v>38230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3"/>
      <c r="N35" s="12"/>
      <c r="O35" s="12"/>
      <c r="P35" s="12"/>
      <c r="Q35" s="12"/>
      <c r="R35" s="12"/>
      <c r="U35" s="12"/>
      <c r="V35" s="12"/>
    </row>
    <row r="36" spans="1:22" x14ac:dyDescent="0.15">
      <c r="A36" s="3">
        <v>38260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3"/>
      <c r="N36" s="12"/>
      <c r="O36" s="12"/>
      <c r="P36" s="12"/>
      <c r="Q36" s="12"/>
      <c r="R36" s="12"/>
      <c r="U36" s="12"/>
      <c r="V36" s="12"/>
    </row>
    <row r="37" spans="1:22" x14ac:dyDescent="0.15">
      <c r="A37" s="3">
        <v>38291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3"/>
      <c r="N37" s="12"/>
      <c r="O37" s="12"/>
      <c r="P37" s="12"/>
      <c r="Q37" s="12"/>
      <c r="R37" s="12"/>
      <c r="U37" s="12"/>
      <c r="V37" s="12"/>
    </row>
    <row r="38" spans="1:22" x14ac:dyDescent="0.15">
      <c r="A38" s="3">
        <v>38321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3"/>
      <c r="N38" s="12"/>
      <c r="O38" s="12"/>
      <c r="P38" s="12"/>
      <c r="Q38" s="12"/>
      <c r="R38" s="12"/>
      <c r="U38" s="12"/>
      <c r="V38" s="12"/>
    </row>
    <row r="39" spans="1:22" x14ac:dyDescent="0.15">
      <c r="A39" s="3">
        <v>38352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3"/>
      <c r="N39" s="12"/>
      <c r="O39" s="12"/>
      <c r="P39" s="12"/>
      <c r="Q39" s="12"/>
      <c r="R39" s="12"/>
      <c r="U39" s="12"/>
      <c r="V39" s="12"/>
    </row>
    <row r="40" spans="1:22" x14ac:dyDescent="0.15">
      <c r="A40" s="3">
        <v>38383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3"/>
      <c r="N40" s="12"/>
      <c r="O40" s="12"/>
      <c r="P40" s="12"/>
      <c r="Q40" s="12"/>
      <c r="R40" s="12"/>
      <c r="U40" s="12"/>
      <c r="V40" s="12"/>
    </row>
    <row r="41" spans="1:22" x14ac:dyDescent="0.15">
      <c r="A41" s="3">
        <v>38411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3"/>
      <c r="N41" s="12"/>
      <c r="O41" s="12"/>
      <c r="P41" s="12"/>
      <c r="Q41" s="12"/>
      <c r="R41" s="12"/>
      <c r="U41" s="12"/>
      <c r="V41" s="12"/>
    </row>
    <row r="42" spans="1:22" x14ac:dyDescent="0.15">
      <c r="A42" s="3">
        <v>38442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3"/>
      <c r="N42" s="12"/>
      <c r="O42" s="12"/>
      <c r="P42" s="12"/>
      <c r="Q42" s="12"/>
      <c r="R42" s="12"/>
      <c r="U42" s="12"/>
      <c r="V42" s="12"/>
    </row>
    <row r="43" spans="1:22" x14ac:dyDescent="0.15">
      <c r="A43" s="3">
        <v>38472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3"/>
      <c r="N43" s="12"/>
      <c r="O43" s="12"/>
      <c r="P43" s="12"/>
      <c r="Q43" s="12"/>
      <c r="R43" s="12"/>
      <c r="U43" s="12"/>
      <c r="V43" s="12"/>
    </row>
    <row r="44" spans="1:22" x14ac:dyDescent="0.15">
      <c r="A44" s="3">
        <v>38503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3"/>
      <c r="N44" s="12"/>
      <c r="O44" s="12"/>
      <c r="P44" s="12"/>
      <c r="Q44" s="12"/>
      <c r="R44" s="12"/>
      <c r="U44" s="12"/>
      <c r="V44" s="12"/>
    </row>
    <row r="45" spans="1:22" x14ac:dyDescent="0.15">
      <c r="A45" s="3">
        <v>38533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3"/>
      <c r="N45" s="12"/>
      <c r="O45" s="12"/>
      <c r="P45" s="12"/>
      <c r="Q45" s="12"/>
      <c r="R45" s="12"/>
      <c r="U45" s="12"/>
      <c r="V45" s="12"/>
    </row>
    <row r="46" spans="1:22" x14ac:dyDescent="0.15">
      <c r="A46" s="3">
        <v>38564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3"/>
      <c r="N46" s="12"/>
      <c r="O46" s="12"/>
      <c r="P46" s="12"/>
      <c r="Q46" s="12"/>
      <c r="R46" s="12"/>
      <c r="U46" s="12"/>
      <c r="V46" s="12"/>
    </row>
    <row r="47" spans="1:22" x14ac:dyDescent="0.15">
      <c r="A47" s="3">
        <v>38595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3"/>
      <c r="N47" s="12"/>
      <c r="O47" s="12"/>
      <c r="P47" s="12"/>
      <c r="Q47" s="12"/>
      <c r="R47" s="12"/>
      <c r="U47" s="12"/>
      <c r="V47" s="12"/>
    </row>
    <row r="48" spans="1:22" x14ac:dyDescent="0.15">
      <c r="A48" s="3">
        <v>38625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3"/>
      <c r="N48" s="12"/>
      <c r="O48" s="12"/>
      <c r="P48" s="12"/>
      <c r="Q48" s="12"/>
      <c r="R48" s="12"/>
      <c r="U48" s="12"/>
      <c r="V48" s="12"/>
    </row>
    <row r="49" spans="1:22" x14ac:dyDescent="0.15">
      <c r="A49" s="3">
        <v>38656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3"/>
      <c r="N49" s="12"/>
      <c r="O49" s="12"/>
      <c r="P49" s="12"/>
      <c r="Q49" s="12"/>
      <c r="R49" s="12"/>
      <c r="U49" s="12"/>
      <c r="V49" s="12"/>
    </row>
    <row r="50" spans="1:22" x14ac:dyDescent="0.15">
      <c r="A50" s="3">
        <v>38686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3"/>
      <c r="N50" s="12"/>
      <c r="O50" s="12"/>
      <c r="P50" s="12"/>
      <c r="Q50" s="12"/>
      <c r="R50" s="12"/>
      <c r="U50" s="12"/>
      <c r="V50" s="12"/>
    </row>
    <row r="51" spans="1:22" x14ac:dyDescent="0.15">
      <c r="A51" s="3">
        <v>38717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3"/>
      <c r="N51" s="12"/>
      <c r="O51" s="12"/>
      <c r="P51" s="12"/>
      <c r="Q51" s="12"/>
      <c r="R51" s="12"/>
      <c r="U51" s="12"/>
      <c r="V51" s="12"/>
    </row>
    <row r="52" spans="1:22" x14ac:dyDescent="0.15">
      <c r="A52" s="3">
        <v>38748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3"/>
      <c r="N52" s="12"/>
      <c r="O52" s="12"/>
      <c r="P52" s="12"/>
      <c r="Q52" s="12"/>
      <c r="R52" s="12"/>
      <c r="U52" s="12"/>
      <c r="V52" s="12"/>
    </row>
    <row r="53" spans="1:22" x14ac:dyDescent="0.15">
      <c r="A53" s="3">
        <v>38776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3"/>
      <c r="N53" s="12"/>
      <c r="O53" s="12"/>
      <c r="P53" s="12"/>
      <c r="Q53" s="12"/>
      <c r="R53" s="12"/>
      <c r="U53" s="12"/>
      <c r="V53" s="12"/>
    </row>
    <row r="54" spans="1:22" x14ac:dyDescent="0.15">
      <c r="A54" s="3">
        <v>38807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3"/>
      <c r="N54" s="12"/>
      <c r="O54" s="12"/>
      <c r="P54" s="12"/>
      <c r="Q54" s="12"/>
      <c r="R54" s="12"/>
      <c r="U54" s="12"/>
      <c r="V54" s="12"/>
    </row>
    <row r="55" spans="1:22" x14ac:dyDescent="0.15">
      <c r="A55" s="3">
        <v>38837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3"/>
      <c r="N55" s="12"/>
      <c r="O55" s="12"/>
      <c r="P55" s="12"/>
      <c r="Q55" s="12"/>
      <c r="R55" s="12"/>
      <c r="U55" s="12"/>
      <c r="V55" s="12"/>
    </row>
    <row r="56" spans="1:22" x14ac:dyDescent="0.15">
      <c r="A56" s="3">
        <v>38868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3"/>
      <c r="N56" s="12"/>
      <c r="O56" s="12"/>
      <c r="P56" s="12"/>
      <c r="Q56" s="12"/>
      <c r="R56" s="12"/>
      <c r="U56" s="12"/>
      <c r="V56" s="12"/>
    </row>
    <row r="57" spans="1:22" x14ac:dyDescent="0.15">
      <c r="A57" s="3">
        <v>38898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3"/>
      <c r="N57" s="12"/>
      <c r="O57" s="12"/>
      <c r="P57" s="12"/>
      <c r="Q57" s="12"/>
      <c r="R57" s="12"/>
      <c r="U57" s="12"/>
      <c r="V57" s="12"/>
    </row>
    <row r="58" spans="1:22" x14ac:dyDescent="0.15">
      <c r="A58" s="3">
        <v>38929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3"/>
      <c r="N58" s="12"/>
      <c r="O58" s="12"/>
      <c r="P58" s="12"/>
      <c r="Q58" s="12"/>
      <c r="R58" s="12"/>
      <c r="U58" s="12"/>
      <c r="V58" s="12"/>
    </row>
    <row r="59" spans="1:22" x14ac:dyDescent="0.15">
      <c r="A59" s="3">
        <v>38960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3"/>
      <c r="N59" s="12"/>
      <c r="O59" s="12"/>
      <c r="P59" s="12"/>
      <c r="Q59" s="12"/>
      <c r="R59" s="12"/>
      <c r="U59" s="12"/>
      <c r="V59" s="12"/>
    </row>
    <row r="60" spans="1:22" x14ac:dyDescent="0.15">
      <c r="A60" s="3">
        <v>38990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3"/>
      <c r="N60" s="12"/>
      <c r="O60" s="12"/>
      <c r="P60" s="12"/>
      <c r="Q60" s="12"/>
      <c r="R60" s="12"/>
      <c r="U60" s="12"/>
      <c r="V60" s="12"/>
    </row>
    <row r="61" spans="1:22" x14ac:dyDescent="0.15">
      <c r="A61" s="3">
        <v>39021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3"/>
      <c r="N61" s="12"/>
      <c r="O61" s="12"/>
      <c r="P61" s="12"/>
      <c r="Q61" s="12"/>
      <c r="R61" s="12"/>
      <c r="U61" s="12"/>
      <c r="V61" s="12"/>
    </row>
    <row r="62" spans="1:22" x14ac:dyDescent="0.15">
      <c r="A62" s="3">
        <v>39051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3"/>
      <c r="N62" s="12"/>
      <c r="O62" s="12"/>
      <c r="P62" s="12"/>
      <c r="Q62" s="12"/>
      <c r="R62" s="12"/>
      <c r="U62" s="12"/>
      <c r="V62" s="12"/>
    </row>
    <row r="63" spans="1:22" x14ac:dyDescent="0.15">
      <c r="A63" s="3">
        <v>39082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3"/>
      <c r="N63" s="12"/>
      <c r="O63" s="12"/>
      <c r="P63" s="12"/>
      <c r="Q63" s="12"/>
      <c r="R63" s="12"/>
      <c r="U63" s="12"/>
      <c r="V63" s="12"/>
    </row>
    <row r="64" spans="1:22" x14ac:dyDescent="0.15">
      <c r="A64" s="3">
        <v>39113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3"/>
      <c r="N64" s="12"/>
      <c r="O64" s="12"/>
      <c r="P64" s="12"/>
      <c r="Q64" s="12"/>
      <c r="R64" s="12"/>
      <c r="U64" s="12"/>
      <c r="V64" s="12"/>
    </row>
    <row r="65" spans="1:22" x14ac:dyDescent="0.15">
      <c r="A65" s="3">
        <v>39141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3"/>
      <c r="N65" s="12"/>
      <c r="O65" s="12"/>
      <c r="P65" s="12"/>
      <c r="Q65" s="12"/>
      <c r="R65" s="12"/>
      <c r="U65" s="12"/>
      <c r="V65" s="12"/>
    </row>
    <row r="66" spans="1:22" x14ac:dyDescent="0.15">
      <c r="A66" s="3">
        <v>39172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3"/>
      <c r="N66" s="12"/>
      <c r="O66" s="12"/>
      <c r="P66" s="12"/>
      <c r="Q66" s="12"/>
      <c r="R66" s="12"/>
      <c r="U66" s="12"/>
      <c r="V66" s="12"/>
    </row>
    <row r="67" spans="1:22" x14ac:dyDescent="0.15">
      <c r="A67" s="3">
        <v>39202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3"/>
      <c r="N67" s="12"/>
      <c r="O67" s="12"/>
      <c r="P67" s="12"/>
      <c r="Q67" s="12"/>
      <c r="R67" s="12"/>
      <c r="U67" s="12"/>
      <c r="V67" s="12"/>
    </row>
    <row r="68" spans="1:22" x14ac:dyDescent="0.15">
      <c r="A68" s="3">
        <v>39233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3"/>
      <c r="N68" s="12"/>
      <c r="O68" s="12"/>
      <c r="P68" s="12"/>
      <c r="Q68" s="12"/>
      <c r="R68" s="12"/>
      <c r="U68" s="12"/>
      <c r="V68" s="12"/>
    </row>
    <row r="69" spans="1:22" x14ac:dyDescent="0.15">
      <c r="A69" s="3">
        <v>39263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3"/>
      <c r="N69" s="12"/>
      <c r="O69" s="12"/>
      <c r="P69" s="12"/>
      <c r="Q69" s="12"/>
      <c r="R69" s="12"/>
      <c r="U69" s="12"/>
      <c r="V69" s="12"/>
    </row>
    <row r="70" spans="1:22" x14ac:dyDescent="0.15">
      <c r="A70" s="3">
        <v>39294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3"/>
      <c r="N70" s="12"/>
      <c r="O70" s="12"/>
      <c r="P70" s="12"/>
      <c r="Q70" s="12"/>
      <c r="R70" s="12"/>
      <c r="U70" s="12"/>
      <c r="V70" s="12"/>
    </row>
    <row r="71" spans="1:22" x14ac:dyDescent="0.15">
      <c r="A71" s="3">
        <v>39325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3"/>
      <c r="N71" s="12"/>
      <c r="O71" s="12"/>
      <c r="P71" s="12"/>
      <c r="Q71" s="12"/>
      <c r="R71" s="12"/>
      <c r="U71" s="12"/>
      <c r="V71" s="12"/>
    </row>
    <row r="72" spans="1:22" x14ac:dyDescent="0.15">
      <c r="A72" s="3">
        <v>39355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3"/>
      <c r="N72" s="12"/>
      <c r="O72" s="12"/>
      <c r="P72" s="12"/>
      <c r="Q72" s="12"/>
      <c r="R72" s="12"/>
      <c r="U72" s="12"/>
      <c r="V72" s="12"/>
    </row>
    <row r="73" spans="1:22" x14ac:dyDescent="0.15">
      <c r="A73" s="3">
        <v>39386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3"/>
      <c r="N73" s="12"/>
      <c r="O73" s="12"/>
      <c r="P73" s="12"/>
      <c r="Q73" s="12"/>
      <c r="R73" s="12"/>
      <c r="U73" s="12"/>
      <c r="V73" s="12"/>
    </row>
    <row r="74" spans="1:22" x14ac:dyDescent="0.15">
      <c r="A74" s="3">
        <v>39416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3"/>
      <c r="N74" s="12"/>
      <c r="O74" s="12"/>
      <c r="P74" s="12"/>
      <c r="Q74" s="12"/>
      <c r="R74" s="12"/>
      <c r="U74" s="12"/>
      <c r="V74" s="12"/>
    </row>
    <row r="75" spans="1:22" x14ac:dyDescent="0.15">
      <c r="A75" s="3">
        <v>39447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3"/>
      <c r="N75" s="12"/>
      <c r="O75" s="12"/>
      <c r="P75" s="12"/>
      <c r="Q75" s="12"/>
      <c r="R75" s="12"/>
      <c r="U75" s="12"/>
      <c r="V75" s="12"/>
    </row>
    <row r="76" spans="1:22" x14ac:dyDescent="0.15">
      <c r="A76" s="3">
        <v>39478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3"/>
      <c r="N76" s="12"/>
      <c r="O76" s="12"/>
      <c r="P76" s="12"/>
      <c r="Q76" s="12"/>
      <c r="R76" s="12"/>
      <c r="U76" s="12"/>
      <c r="V76" s="12"/>
    </row>
    <row r="77" spans="1:22" x14ac:dyDescent="0.15">
      <c r="A77" s="3">
        <v>39507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3"/>
      <c r="N77" s="12"/>
      <c r="O77" s="12"/>
      <c r="P77" s="12"/>
      <c r="Q77" s="12"/>
      <c r="R77" s="12"/>
      <c r="U77" s="12"/>
      <c r="V77" s="12"/>
    </row>
    <row r="78" spans="1:22" x14ac:dyDescent="0.15">
      <c r="A78" s="3">
        <v>39538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3"/>
      <c r="N78" s="12"/>
      <c r="O78" s="12"/>
      <c r="P78" s="12"/>
      <c r="Q78" s="12"/>
      <c r="R78" s="12"/>
      <c r="U78" s="12"/>
      <c r="V78" s="12"/>
    </row>
    <row r="79" spans="1:22" x14ac:dyDescent="0.15">
      <c r="A79" s="3">
        <v>39568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3"/>
      <c r="N79" s="12"/>
      <c r="O79" s="12"/>
      <c r="P79" s="12"/>
      <c r="Q79" s="12"/>
      <c r="R79" s="12"/>
      <c r="U79" s="12"/>
      <c r="V79" s="12"/>
    </row>
    <row r="80" spans="1:22" x14ac:dyDescent="0.15">
      <c r="A80" s="3">
        <v>39599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3"/>
      <c r="N80" s="12"/>
      <c r="O80" s="12"/>
      <c r="P80" s="12"/>
      <c r="Q80" s="12"/>
      <c r="R80" s="12"/>
      <c r="U80" s="12"/>
      <c r="V80" s="12"/>
    </row>
    <row r="81" spans="1:22" x14ac:dyDescent="0.15">
      <c r="A81" s="3">
        <v>39629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3"/>
      <c r="N81" s="12"/>
      <c r="O81" s="12"/>
      <c r="P81" s="12"/>
      <c r="Q81" s="12"/>
      <c r="R81" s="12"/>
      <c r="U81" s="12"/>
      <c r="V81" s="12"/>
    </row>
    <row r="82" spans="1:22" x14ac:dyDescent="0.15">
      <c r="A82" s="3">
        <v>39660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3"/>
      <c r="N82" s="12"/>
      <c r="O82" s="12"/>
      <c r="P82" s="12"/>
      <c r="Q82" s="12"/>
      <c r="R82" s="12"/>
      <c r="U82" s="12"/>
      <c r="V82" s="12"/>
    </row>
    <row r="83" spans="1:22" x14ac:dyDescent="0.15">
      <c r="A83" s="3">
        <v>39691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3"/>
      <c r="N83" s="12"/>
      <c r="O83" s="12"/>
      <c r="P83" s="12"/>
      <c r="Q83" s="12"/>
      <c r="R83" s="12"/>
      <c r="U83" s="12"/>
      <c r="V83" s="12"/>
    </row>
    <row r="84" spans="1:22" x14ac:dyDescent="0.15">
      <c r="A84" s="3">
        <v>39721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3"/>
      <c r="N84" s="12"/>
      <c r="O84" s="12"/>
      <c r="P84" s="12"/>
      <c r="Q84" s="12"/>
      <c r="R84" s="12"/>
      <c r="U84" s="12"/>
      <c r="V84" s="12"/>
    </row>
    <row r="85" spans="1:22" x14ac:dyDescent="0.15">
      <c r="A85" s="3">
        <v>39752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3"/>
      <c r="N85" s="12"/>
      <c r="O85" s="12"/>
      <c r="P85" s="12"/>
      <c r="Q85" s="12"/>
      <c r="R85" s="12"/>
      <c r="U85" s="12"/>
      <c r="V85" s="12"/>
    </row>
    <row r="86" spans="1:22" x14ac:dyDescent="0.15">
      <c r="A86" s="3">
        <v>39782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3"/>
      <c r="N86" s="12"/>
      <c r="O86" s="12"/>
      <c r="P86" s="12"/>
      <c r="Q86" s="12"/>
      <c r="R86" s="12"/>
      <c r="U86" s="12"/>
      <c r="V86" s="12"/>
    </row>
    <row r="87" spans="1:22" x14ac:dyDescent="0.15">
      <c r="A87" s="3">
        <v>39813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3"/>
      <c r="N87" s="12"/>
      <c r="O87" s="12"/>
      <c r="P87" s="12"/>
      <c r="Q87" s="12"/>
      <c r="R87" s="12"/>
      <c r="U87" s="12"/>
      <c r="V87" s="12"/>
    </row>
    <row r="88" spans="1:22" x14ac:dyDescent="0.15">
      <c r="A88" s="3">
        <v>39844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3"/>
      <c r="N88" s="12"/>
      <c r="O88" s="12"/>
      <c r="P88" s="12"/>
      <c r="Q88" s="12"/>
      <c r="R88" s="12"/>
      <c r="U88" s="12"/>
      <c r="V88" s="12"/>
    </row>
    <row r="89" spans="1:22" x14ac:dyDescent="0.15">
      <c r="A89" s="3">
        <v>39872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3"/>
      <c r="N89" s="12"/>
      <c r="O89" s="12"/>
      <c r="P89" s="12"/>
      <c r="Q89" s="12"/>
      <c r="R89" s="12"/>
      <c r="U89" s="12"/>
      <c r="V89" s="12"/>
    </row>
    <row r="90" spans="1:22" x14ac:dyDescent="0.15">
      <c r="A90" s="3">
        <v>39903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3"/>
      <c r="N90" s="12"/>
      <c r="O90" s="12"/>
      <c r="P90" s="12"/>
      <c r="Q90" s="12"/>
      <c r="R90" s="12"/>
      <c r="U90" s="12"/>
      <c r="V90" s="12"/>
    </row>
    <row r="91" spans="1:22" x14ac:dyDescent="0.15">
      <c r="A91" s="3">
        <v>39933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3"/>
      <c r="N91" s="12"/>
      <c r="O91" s="12"/>
      <c r="P91" s="12"/>
      <c r="Q91" s="12"/>
      <c r="R91" s="12"/>
      <c r="U91" s="12"/>
      <c r="V91" s="12"/>
    </row>
    <row r="92" spans="1:22" x14ac:dyDescent="0.15">
      <c r="A92" s="3">
        <v>39964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3"/>
      <c r="N92" s="12"/>
      <c r="O92" s="12"/>
      <c r="P92" s="12"/>
      <c r="Q92" s="12"/>
      <c r="R92" s="12"/>
      <c r="U92" s="12"/>
      <c r="V92" s="12"/>
    </row>
    <row r="93" spans="1:22" x14ac:dyDescent="0.15">
      <c r="A93" s="3">
        <v>39994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3"/>
      <c r="N93" s="12"/>
      <c r="O93" s="12"/>
      <c r="P93" s="12"/>
      <c r="Q93" s="12"/>
      <c r="R93" s="12"/>
      <c r="U93" s="12"/>
      <c r="V93" s="12"/>
    </row>
    <row r="94" spans="1:22" x14ac:dyDescent="0.15">
      <c r="A94" s="3">
        <v>40025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3"/>
      <c r="N94" s="12"/>
      <c r="O94" s="12"/>
      <c r="P94" s="12"/>
      <c r="Q94" s="12"/>
      <c r="R94" s="12"/>
      <c r="U94" s="12"/>
      <c r="V94" s="12"/>
    </row>
    <row r="95" spans="1:22" x14ac:dyDescent="0.15">
      <c r="A95" s="3">
        <v>40056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3"/>
      <c r="N95" s="12"/>
      <c r="O95" s="12"/>
      <c r="P95" s="12"/>
      <c r="Q95" s="12"/>
      <c r="R95" s="12"/>
      <c r="U95" s="12"/>
      <c r="V95" s="12"/>
    </row>
    <row r="96" spans="1:22" x14ac:dyDescent="0.15">
      <c r="A96" s="3">
        <v>40086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3"/>
      <c r="N96" s="12"/>
      <c r="O96" s="12"/>
      <c r="P96" s="12"/>
      <c r="Q96" s="12"/>
      <c r="R96" s="12"/>
      <c r="U96" s="12"/>
      <c r="V96" s="12"/>
    </row>
    <row r="97" spans="1:22" x14ac:dyDescent="0.15">
      <c r="A97" s="3">
        <v>40117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3"/>
      <c r="N97" s="12"/>
      <c r="O97" s="12"/>
      <c r="P97" s="12"/>
      <c r="Q97" s="12"/>
      <c r="R97" s="12"/>
      <c r="U97" s="12"/>
      <c r="V97" s="12"/>
    </row>
    <row r="98" spans="1:22" x14ac:dyDescent="0.15">
      <c r="A98" s="3">
        <v>40147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3"/>
      <c r="N98" s="12"/>
      <c r="O98" s="12"/>
      <c r="P98" s="12"/>
      <c r="Q98" s="12"/>
      <c r="R98" s="12"/>
      <c r="U98" s="12"/>
      <c r="V98" s="12"/>
    </row>
    <row r="99" spans="1:22" x14ac:dyDescent="0.15">
      <c r="A99" s="3">
        <v>40178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3"/>
      <c r="N99" s="12"/>
      <c r="O99" s="12"/>
      <c r="P99" s="12"/>
      <c r="Q99" s="12"/>
      <c r="R99" s="12"/>
      <c r="U99" s="12"/>
      <c r="V99" s="12"/>
    </row>
    <row r="100" spans="1:22" x14ac:dyDescent="0.15">
      <c r="A100" s="3">
        <v>40209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3"/>
      <c r="N100" s="12"/>
      <c r="O100" s="12"/>
      <c r="P100" s="12"/>
      <c r="Q100" s="12"/>
      <c r="R100" s="12"/>
      <c r="U100" s="12"/>
      <c r="V100" s="12"/>
    </row>
    <row r="101" spans="1:22" x14ac:dyDescent="0.15">
      <c r="A101" s="3">
        <v>40237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3"/>
      <c r="N101" s="12"/>
      <c r="O101" s="12"/>
      <c r="P101" s="12"/>
      <c r="Q101" s="12"/>
      <c r="R101" s="12"/>
      <c r="U101" s="12"/>
      <c r="V101" s="12"/>
    </row>
    <row r="102" spans="1:22" x14ac:dyDescent="0.15">
      <c r="A102" s="3">
        <v>40268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3"/>
      <c r="N102" s="12"/>
      <c r="O102" s="12"/>
      <c r="P102" s="12"/>
      <c r="Q102" s="12"/>
      <c r="R102" s="12"/>
      <c r="U102" s="12"/>
      <c r="V102" s="12"/>
    </row>
    <row r="103" spans="1:22" x14ac:dyDescent="0.15">
      <c r="A103" s="3">
        <v>40298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3"/>
      <c r="N103" s="12"/>
      <c r="O103" s="12"/>
      <c r="P103" s="12"/>
      <c r="Q103" s="12"/>
      <c r="R103" s="12"/>
      <c r="U103" s="12"/>
      <c r="V103" s="12"/>
    </row>
    <row r="104" spans="1:22" x14ac:dyDescent="0.15">
      <c r="A104" s="3">
        <v>40329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3"/>
      <c r="N104" s="12"/>
      <c r="O104" s="12"/>
      <c r="P104" s="12"/>
      <c r="Q104" s="12"/>
      <c r="R104" s="12"/>
      <c r="U104" s="12"/>
      <c r="V104" s="12"/>
    </row>
    <row r="105" spans="1:22" x14ac:dyDescent="0.15">
      <c r="A105" s="3">
        <v>40359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3"/>
      <c r="N105" s="12"/>
      <c r="O105" s="12"/>
      <c r="P105" s="12"/>
      <c r="Q105" s="12"/>
      <c r="R105" s="12"/>
      <c r="U105" s="12"/>
      <c r="V105" s="12"/>
    </row>
    <row r="106" spans="1:22" x14ac:dyDescent="0.15">
      <c r="A106" s="3">
        <v>40390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3"/>
      <c r="N106" s="12"/>
      <c r="O106" s="12"/>
      <c r="P106" s="12"/>
      <c r="Q106" s="12"/>
      <c r="R106" s="12"/>
      <c r="U106" s="12"/>
      <c r="V106" s="12"/>
    </row>
    <row r="107" spans="1:22" x14ac:dyDescent="0.15">
      <c r="A107" s="3">
        <v>40421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3"/>
      <c r="N107" s="12"/>
      <c r="O107" s="12"/>
      <c r="P107" s="12"/>
      <c r="Q107" s="12"/>
      <c r="R107" s="12"/>
      <c r="U107" s="12"/>
      <c r="V107" s="12"/>
    </row>
    <row r="108" spans="1:22" x14ac:dyDescent="0.15">
      <c r="A108" s="3">
        <v>40451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3"/>
      <c r="N108" s="12"/>
      <c r="O108" s="12"/>
      <c r="P108" s="12"/>
      <c r="Q108" s="12"/>
      <c r="R108" s="12"/>
      <c r="U108" s="12"/>
      <c r="V108" s="12"/>
    </row>
    <row r="109" spans="1:22" x14ac:dyDescent="0.15">
      <c r="A109" s="3">
        <v>40482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3"/>
      <c r="N109" s="12"/>
      <c r="O109" s="12"/>
      <c r="P109" s="12"/>
      <c r="Q109" s="12"/>
      <c r="R109" s="12"/>
      <c r="U109" s="12"/>
      <c r="V109" s="12"/>
    </row>
    <row r="110" spans="1:22" x14ac:dyDescent="0.15">
      <c r="A110" s="3">
        <v>40512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3"/>
      <c r="N110" s="12"/>
      <c r="O110" s="12"/>
      <c r="P110" s="12"/>
      <c r="Q110" s="12"/>
      <c r="R110" s="12"/>
      <c r="U110" s="12"/>
      <c r="V110" s="12"/>
    </row>
    <row r="111" spans="1:22" x14ac:dyDescent="0.15">
      <c r="A111" s="3">
        <v>40543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3"/>
      <c r="N111" s="12"/>
      <c r="O111" s="12"/>
      <c r="P111" s="12"/>
      <c r="Q111" s="12"/>
      <c r="R111" s="12"/>
      <c r="U111" s="12"/>
      <c r="V111" s="12"/>
    </row>
    <row r="112" spans="1:22" x14ac:dyDescent="0.15">
      <c r="A112" s="3">
        <v>40574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3"/>
      <c r="N112" s="12"/>
      <c r="O112" s="12"/>
      <c r="P112" s="12"/>
      <c r="Q112" s="12"/>
      <c r="R112" s="12"/>
      <c r="U112" s="12"/>
      <c r="V112" s="12"/>
    </row>
    <row r="113" spans="1:22" x14ac:dyDescent="0.15">
      <c r="A113" s="3">
        <v>40602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3"/>
      <c r="N113" s="12"/>
      <c r="O113" s="12"/>
      <c r="P113" s="12"/>
      <c r="Q113" s="12"/>
      <c r="R113" s="12"/>
      <c r="U113" s="12"/>
      <c r="V113" s="12"/>
    </row>
    <row r="114" spans="1:22" x14ac:dyDescent="0.15">
      <c r="A114" s="3">
        <v>40633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3"/>
      <c r="N114" s="12"/>
      <c r="O114" s="12"/>
      <c r="P114" s="12"/>
      <c r="Q114" s="12"/>
      <c r="R114" s="12"/>
      <c r="U114" s="12"/>
      <c r="V114" s="12"/>
    </row>
    <row r="115" spans="1:22" x14ac:dyDescent="0.15">
      <c r="A115" s="3">
        <v>40663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3"/>
      <c r="N115" s="12"/>
      <c r="O115" s="12"/>
      <c r="P115" s="12"/>
      <c r="Q115" s="12"/>
      <c r="R115" s="12"/>
      <c r="U115" s="12"/>
      <c r="V115" s="12"/>
    </row>
    <row r="116" spans="1:22" x14ac:dyDescent="0.15">
      <c r="A116" s="3">
        <v>40694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3"/>
      <c r="N116" s="12"/>
      <c r="O116" s="12"/>
      <c r="P116" s="12"/>
      <c r="Q116" s="12"/>
      <c r="R116" s="12"/>
      <c r="U116" s="12"/>
      <c r="V116" s="12"/>
    </row>
    <row r="117" spans="1:22" x14ac:dyDescent="0.15">
      <c r="A117" s="3">
        <v>40724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3"/>
      <c r="N117" s="12"/>
      <c r="O117" s="12"/>
      <c r="P117" s="12"/>
      <c r="Q117" s="12"/>
      <c r="R117" s="12"/>
      <c r="U117" s="12"/>
      <c r="V117" s="12"/>
    </row>
    <row r="118" spans="1:22" x14ac:dyDescent="0.15">
      <c r="A118" s="3">
        <v>40755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3"/>
      <c r="N118" s="12"/>
      <c r="O118" s="12"/>
      <c r="P118" s="12"/>
      <c r="Q118" s="12"/>
      <c r="R118" s="12"/>
      <c r="U118" s="12"/>
      <c r="V118" s="12"/>
    </row>
    <row r="119" spans="1:22" x14ac:dyDescent="0.15">
      <c r="A119" s="3">
        <v>40786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3"/>
      <c r="N119" s="12"/>
      <c r="O119" s="12"/>
      <c r="P119" s="12"/>
      <c r="Q119" s="12"/>
      <c r="R119" s="12"/>
      <c r="U119" s="12"/>
      <c r="V119" s="12"/>
    </row>
    <row r="120" spans="1:22" x14ac:dyDescent="0.15">
      <c r="A120" s="3">
        <v>40816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3"/>
      <c r="N120" s="12"/>
      <c r="O120" s="12"/>
      <c r="P120" s="12"/>
      <c r="Q120" s="12"/>
      <c r="R120" s="12"/>
      <c r="U120" s="12"/>
      <c r="V120" s="12"/>
    </row>
    <row r="121" spans="1:22" x14ac:dyDescent="0.15">
      <c r="A121" s="3">
        <v>40847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3"/>
      <c r="N121" s="12"/>
      <c r="O121" s="12"/>
      <c r="P121" s="12"/>
      <c r="Q121" s="12"/>
      <c r="R121" s="12"/>
      <c r="U121" s="12"/>
      <c r="V121" s="12"/>
    </row>
    <row r="122" spans="1:22" x14ac:dyDescent="0.15">
      <c r="A122" s="3">
        <v>40877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3"/>
      <c r="N122" s="12"/>
      <c r="O122" s="12"/>
      <c r="P122" s="12"/>
      <c r="Q122" s="12"/>
      <c r="R122" s="12"/>
      <c r="U122" s="12"/>
      <c r="V122" s="12"/>
    </row>
    <row r="123" spans="1:22" x14ac:dyDescent="0.15">
      <c r="A123" s="3">
        <v>40908</v>
      </c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3"/>
      <c r="N123" s="12"/>
      <c r="O123" s="12"/>
      <c r="P123" s="12"/>
      <c r="Q123" s="12"/>
      <c r="R123" s="12"/>
      <c r="U123" s="12"/>
      <c r="V123" s="12"/>
    </row>
    <row r="124" spans="1:22" x14ac:dyDescent="0.15">
      <c r="A124" s="3">
        <v>40939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3"/>
      <c r="N124" s="12"/>
      <c r="O124" s="12"/>
      <c r="P124" s="12"/>
      <c r="Q124" s="12"/>
      <c r="R124" s="12"/>
      <c r="U124" s="12"/>
      <c r="V124" s="12"/>
    </row>
    <row r="125" spans="1:22" x14ac:dyDescent="0.15">
      <c r="A125" s="3">
        <v>40968</v>
      </c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3"/>
      <c r="N125" s="12"/>
      <c r="O125" s="12"/>
      <c r="P125" s="12"/>
      <c r="Q125" s="12"/>
      <c r="R125" s="12"/>
      <c r="U125" s="12"/>
      <c r="V125" s="12"/>
    </row>
    <row r="126" spans="1:22" x14ac:dyDescent="0.15">
      <c r="A126" s="3">
        <v>40999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3"/>
      <c r="N126" s="12"/>
      <c r="O126" s="12"/>
      <c r="P126" s="12"/>
      <c r="Q126" s="12"/>
      <c r="R126" s="12"/>
      <c r="U126" s="12"/>
      <c r="V126" s="12"/>
    </row>
    <row r="127" spans="1:22" x14ac:dyDescent="0.15">
      <c r="A127" s="3">
        <v>41029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3"/>
      <c r="N127" s="12"/>
      <c r="O127" s="12"/>
      <c r="P127" s="12"/>
      <c r="Q127" s="12"/>
      <c r="R127" s="12"/>
      <c r="U127" s="12"/>
      <c r="V127" s="12"/>
    </row>
    <row r="128" spans="1:22" x14ac:dyDescent="0.15">
      <c r="A128" s="3">
        <v>41060</v>
      </c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3"/>
      <c r="N128" s="12"/>
      <c r="O128" s="12"/>
      <c r="P128" s="12"/>
      <c r="Q128" s="12"/>
      <c r="R128" s="12"/>
      <c r="U128" s="12"/>
      <c r="V128" s="12"/>
    </row>
    <row r="129" spans="1:22" x14ac:dyDescent="0.15">
      <c r="A129" s="3">
        <v>41090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3"/>
      <c r="N129" s="12"/>
      <c r="O129" s="12"/>
      <c r="P129" s="12"/>
      <c r="Q129" s="12"/>
      <c r="R129" s="12"/>
      <c r="U129" s="12"/>
      <c r="V129" s="12"/>
    </row>
    <row r="130" spans="1:22" x14ac:dyDescent="0.15">
      <c r="A130" s="3">
        <v>41121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3"/>
      <c r="N130" s="12"/>
      <c r="O130" s="12"/>
      <c r="P130" s="12"/>
      <c r="Q130" s="12"/>
      <c r="R130" s="12"/>
      <c r="U130" s="12"/>
      <c r="V130" s="12"/>
    </row>
    <row r="131" spans="1:22" x14ac:dyDescent="0.15">
      <c r="A131" s="3">
        <v>41152</v>
      </c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3"/>
      <c r="N131" s="12"/>
      <c r="O131" s="12"/>
      <c r="P131" s="12"/>
      <c r="Q131" s="12"/>
      <c r="R131" s="12"/>
      <c r="U131" s="12"/>
      <c r="V131" s="12"/>
    </row>
    <row r="132" spans="1:22" x14ac:dyDescent="0.15">
      <c r="A132" s="3">
        <v>41182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3"/>
      <c r="N132" s="12"/>
      <c r="O132" s="12"/>
      <c r="P132" s="12"/>
      <c r="Q132" s="12"/>
      <c r="R132" s="12"/>
      <c r="U132" s="12"/>
      <c r="V132" s="12"/>
    </row>
    <row r="133" spans="1:22" x14ac:dyDescent="0.15">
      <c r="A133" s="3">
        <v>41213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3"/>
      <c r="N133" s="12"/>
      <c r="O133" s="12"/>
      <c r="P133" s="12"/>
      <c r="Q133" s="12"/>
      <c r="R133" s="12"/>
      <c r="U133" s="12"/>
      <c r="V133" s="12"/>
    </row>
    <row r="134" spans="1:22" x14ac:dyDescent="0.15">
      <c r="A134" s="3">
        <v>41243</v>
      </c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3"/>
      <c r="N134" s="12"/>
      <c r="O134" s="12"/>
      <c r="P134" s="12"/>
      <c r="Q134" s="12"/>
      <c r="R134" s="12"/>
      <c r="U134" s="12"/>
      <c r="V134" s="12"/>
    </row>
    <row r="135" spans="1:22" x14ac:dyDescent="0.15">
      <c r="A135" s="3">
        <v>41274</v>
      </c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3"/>
      <c r="N135" s="12"/>
      <c r="O135" s="12"/>
      <c r="P135" s="12"/>
      <c r="Q135" s="12"/>
      <c r="R135" s="12"/>
      <c r="U135" s="12"/>
      <c r="V135" s="12"/>
    </row>
    <row r="136" spans="1:22" x14ac:dyDescent="0.15">
      <c r="A136" s="3">
        <v>41305</v>
      </c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3"/>
      <c r="N136" s="12"/>
      <c r="O136" s="12"/>
      <c r="P136" s="12"/>
      <c r="Q136" s="12"/>
      <c r="R136" s="12"/>
      <c r="U136" s="12"/>
      <c r="V136" s="12"/>
    </row>
    <row r="137" spans="1:22" x14ac:dyDescent="0.15">
      <c r="A137" s="3">
        <v>41333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3"/>
      <c r="N137" s="12"/>
      <c r="O137" s="12"/>
      <c r="P137" s="12"/>
      <c r="Q137" s="12"/>
      <c r="R137" s="12"/>
      <c r="U137" s="12"/>
      <c r="V137" s="12"/>
    </row>
    <row r="138" spans="1:22" x14ac:dyDescent="0.15">
      <c r="A138" s="3">
        <v>41364</v>
      </c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3"/>
      <c r="N138" s="12"/>
      <c r="O138" s="12"/>
      <c r="P138" s="12"/>
      <c r="Q138" s="12"/>
      <c r="R138" s="12"/>
      <c r="U138" s="12"/>
      <c r="V138" s="12"/>
    </row>
    <row r="139" spans="1:22" x14ac:dyDescent="0.15">
      <c r="A139" s="3">
        <v>41394</v>
      </c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3"/>
      <c r="N139" s="12"/>
      <c r="O139" s="12"/>
      <c r="P139" s="12"/>
      <c r="Q139" s="12"/>
      <c r="R139" s="12"/>
      <c r="U139" s="12"/>
      <c r="V139" s="12"/>
    </row>
    <row r="140" spans="1:22" x14ac:dyDescent="0.15">
      <c r="A140" s="3">
        <v>41425</v>
      </c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3"/>
      <c r="N140" s="12"/>
      <c r="O140" s="12"/>
      <c r="P140" s="12"/>
      <c r="Q140" s="12"/>
      <c r="R140" s="12"/>
      <c r="U140" s="12"/>
      <c r="V140" s="12"/>
    </row>
    <row r="141" spans="1:22" x14ac:dyDescent="0.15">
      <c r="A141" s="3">
        <v>41455</v>
      </c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3"/>
      <c r="N141" s="12"/>
      <c r="O141" s="12"/>
      <c r="P141" s="12"/>
      <c r="Q141" s="12"/>
      <c r="R141" s="12"/>
      <c r="U141" s="12"/>
      <c r="V141" s="12"/>
    </row>
    <row r="142" spans="1:22" x14ac:dyDescent="0.15">
      <c r="A142" s="3">
        <v>41486</v>
      </c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3"/>
      <c r="N142" s="12"/>
      <c r="O142" s="12"/>
      <c r="P142" s="12"/>
      <c r="Q142" s="12"/>
      <c r="R142" s="12"/>
      <c r="U142" s="12"/>
      <c r="V142" s="12"/>
    </row>
    <row r="143" spans="1:22" x14ac:dyDescent="0.15">
      <c r="A143" s="3">
        <v>41517</v>
      </c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3"/>
      <c r="N143" s="12"/>
      <c r="O143" s="12"/>
      <c r="P143" s="12"/>
      <c r="Q143" s="12"/>
      <c r="R143" s="12"/>
      <c r="U143" s="12"/>
      <c r="V143" s="12"/>
    </row>
    <row r="144" spans="1:22" x14ac:dyDescent="0.15">
      <c r="A144" s="3">
        <v>41547</v>
      </c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3"/>
      <c r="N144" s="12"/>
      <c r="O144" s="12"/>
      <c r="P144" s="12"/>
      <c r="Q144" s="12"/>
      <c r="R144" s="12"/>
      <c r="U144" s="12"/>
      <c r="V144" s="12"/>
    </row>
    <row r="145" spans="1:23" x14ac:dyDescent="0.15">
      <c r="A145" s="3">
        <v>41578</v>
      </c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3"/>
      <c r="N145" s="12"/>
      <c r="O145" s="12"/>
      <c r="P145" s="12"/>
      <c r="Q145" s="12"/>
      <c r="R145" s="12"/>
      <c r="U145" s="12"/>
      <c r="V145" s="12"/>
    </row>
    <row r="146" spans="1:23" x14ac:dyDescent="0.15">
      <c r="A146" s="3">
        <v>41608</v>
      </c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3"/>
      <c r="N146" s="12"/>
      <c r="O146" s="12"/>
      <c r="P146" s="12"/>
      <c r="Q146" s="12"/>
      <c r="R146" s="12"/>
      <c r="U146" s="12"/>
      <c r="V146" s="12"/>
    </row>
    <row r="147" spans="1:23" x14ac:dyDescent="0.15">
      <c r="A147" s="3">
        <v>41639</v>
      </c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3"/>
      <c r="N147" s="12"/>
      <c r="O147" s="12"/>
      <c r="P147" s="12"/>
      <c r="Q147" s="12"/>
      <c r="R147" s="12"/>
      <c r="U147" s="12"/>
      <c r="V147" s="12"/>
    </row>
    <row r="148" spans="1:23" x14ac:dyDescent="0.15">
      <c r="A148" s="3">
        <v>41670</v>
      </c>
      <c r="B148" s="14">
        <v>66278100</v>
      </c>
      <c r="C148" s="14">
        <v>61128</v>
      </c>
      <c r="D148" s="14">
        <v>582193</v>
      </c>
      <c r="E148" s="14">
        <v>124024</v>
      </c>
      <c r="F148" s="14">
        <v>2292445</v>
      </c>
      <c r="G148" s="14">
        <v>5141374</v>
      </c>
      <c r="H148" s="14">
        <v>3110497</v>
      </c>
      <c r="I148" s="15">
        <v>6630140</v>
      </c>
      <c r="J148" s="14">
        <v>524638</v>
      </c>
      <c r="K148" s="6">
        <v>5327060</v>
      </c>
      <c r="L148" s="14">
        <v>7432443</v>
      </c>
      <c r="M148" s="16">
        <v>993</v>
      </c>
      <c r="N148" s="6">
        <v>7548721</v>
      </c>
      <c r="O148" s="14">
        <v>40836</v>
      </c>
      <c r="P148" s="14">
        <v>35631762</v>
      </c>
      <c r="Q148" s="14">
        <v>4990221</v>
      </c>
      <c r="R148" s="14">
        <v>393</v>
      </c>
      <c r="U148" s="14">
        <v>11384254</v>
      </c>
      <c r="V148" s="14">
        <v>47288</v>
      </c>
    </row>
    <row r="149" spans="1:23" x14ac:dyDescent="0.15">
      <c r="A149" s="3">
        <v>41698</v>
      </c>
      <c r="B149" s="14">
        <v>69951755</v>
      </c>
      <c r="C149" s="14">
        <v>63448</v>
      </c>
      <c r="D149" s="14">
        <v>413714</v>
      </c>
      <c r="E149" s="14">
        <v>73890</v>
      </c>
      <c r="F149" s="14">
        <v>1245289</v>
      </c>
      <c r="G149" s="14">
        <v>4981504</v>
      </c>
      <c r="H149" s="14">
        <v>3180883</v>
      </c>
      <c r="I149" s="15">
        <v>6848238</v>
      </c>
      <c r="J149" s="14">
        <v>477562</v>
      </c>
      <c r="K149" s="6">
        <v>5051184</v>
      </c>
      <c r="L149" s="14">
        <v>7834443</v>
      </c>
      <c r="M149" s="16">
        <v>718</v>
      </c>
      <c r="N149" s="6">
        <v>7231003</v>
      </c>
      <c r="O149" s="14">
        <v>25480</v>
      </c>
      <c r="P149" s="14">
        <v>37047862</v>
      </c>
      <c r="Q149" s="14">
        <v>4465679</v>
      </c>
      <c r="R149" s="14">
        <v>443</v>
      </c>
      <c r="U149" s="14">
        <v>12621206</v>
      </c>
      <c r="V149" s="14">
        <v>59298</v>
      </c>
    </row>
    <row r="150" spans="1:23" x14ac:dyDescent="0.15">
      <c r="A150" s="69">
        <v>41729</v>
      </c>
      <c r="B150" s="6">
        <v>78868541</v>
      </c>
      <c r="C150" s="6">
        <v>75526</v>
      </c>
      <c r="D150" s="6">
        <v>485468</v>
      </c>
      <c r="E150" s="6">
        <v>69880</v>
      </c>
      <c r="F150" s="6">
        <v>-192313</v>
      </c>
      <c r="G150" s="6">
        <v>5220893</v>
      </c>
      <c r="H150" s="6">
        <v>3493484</v>
      </c>
      <c r="I150" s="70">
        <v>12628158</v>
      </c>
      <c r="J150" s="6">
        <v>669696</v>
      </c>
      <c r="K150" s="6">
        <v>5584841</v>
      </c>
      <c r="L150" s="6">
        <v>8937351</v>
      </c>
      <c r="M150" s="7">
        <v>642</v>
      </c>
      <c r="N150" s="6">
        <v>7029636</v>
      </c>
      <c r="O150" s="6">
        <v>24932</v>
      </c>
      <c r="P150" s="6">
        <v>46560853</v>
      </c>
      <c r="Q150" s="6">
        <v>5957471</v>
      </c>
      <c r="R150" s="6">
        <v>565</v>
      </c>
      <c r="S150" s="68"/>
      <c r="T150" s="68"/>
      <c r="U150" s="6">
        <v>11705605</v>
      </c>
      <c r="V150" s="6">
        <v>62557</v>
      </c>
      <c r="W150" s="68"/>
    </row>
    <row r="151" spans="1:23" x14ac:dyDescent="0.15">
      <c r="A151" s="69">
        <v>41759</v>
      </c>
      <c r="B151" s="6">
        <v>82575531</v>
      </c>
      <c r="C151" s="6">
        <v>74760</v>
      </c>
      <c r="D151" s="6">
        <v>538531</v>
      </c>
      <c r="E151" s="6">
        <v>87248</v>
      </c>
      <c r="F151" s="6">
        <v>1729974</v>
      </c>
      <c r="G151" s="6">
        <v>5768710</v>
      </c>
      <c r="H151" s="6">
        <v>3163221</v>
      </c>
      <c r="I151" s="70">
        <v>15606826</v>
      </c>
      <c r="J151" s="6">
        <v>531421</v>
      </c>
      <c r="K151" s="6">
        <v>5811983</v>
      </c>
      <c r="L151" s="6">
        <v>9997071</v>
      </c>
      <c r="M151" s="7">
        <v>762</v>
      </c>
      <c r="N151" s="6">
        <v>7136940</v>
      </c>
      <c r="O151" s="6">
        <v>25671</v>
      </c>
      <c r="P151" s="6">
        <v>46220023</v>
      </c>
      <c r="Q151" s="6">
        <v>5424685</v>
      </c>
      <c r="R151" s="6">
        <v>591</v>
      </c>
      <c r="S151" s="68"/>
      <c r="T151" s="68"/>
      <c r="U151" s="6">
        <v>14059938</v>
      </c>
      <c r="V151" s="6">
        <v>82425</v>
      </c>
      <c r="W151" s="68"/>
    </row>
    <row r="152" spans="1:23" x14ac:dyDescent="0.15">
      <c r="A152" s="69">
        <v>41790</v>
      </c>
      <c r="B152" s="6">
        <v>97108898</v>
      </c>
      <c r="C152" s="6">
        <v>93975</v>
      </c>
      <c r="D152" s="6">
        <v>566638</v>
      </c>
      <c r="E152" s="6">
        <v>94364</v>
      </c>
      <c r="F152" s="6">
        <v>2001661</v>
      </c>
      <c r="G152" s="6">
        <v>5522168</v>
      </c>
      <c r="H152" s="6">
        <v>3136304</v>
      </c>
      <c r="I152" s="70">
        <v>17267230</v>
      </c>
      <c r="J152" s="6">
        <v>626181</v>
      </c>
      <c r="K152" s="6">
        <v>5553542</v>
      </c>
      <c r="L152" s="6">
        <v>10509702</v>
      </c>
      <c r="M152" s="7">
        <v>980</v>
      </c>
      <c r="N152" s="6">
        <v>6987674</v>
      </c>
      <c r="O152" s="6">
        <v>32372</v>
      </c>
      <c r="P152" s="6">
        <v>53003231</v>
      </c>
      <c r="Q152" s="6">
        <v>5517618</v>
      </c>
      <c r="R152" s="6">
        <v>546</v>
      </c>
      <c r="S152" s="68"/>
      <c r="T152" s="68"/>
      <c r="U152" s="6">
        <v>12193251</v>
      </c>
      <c r="V152" s="6">
        <v>68266</v>
      </c>
      <c r="W152" s="68"/>
    </row>
    <row r="153" spans="1:23" x14ac:dyDescent="0.15">
      <c r="A153" s="69">
        <v>41820</v>
      </c>
      <c r="B153" s="6">
        <v>110181160</v>
      </c>
      <c r="C153" s="6">
        <v>73753</v>
      </c>
      <c r="D153" s="6">
        <v>567335</v>
      </c>
      <c r="E153" s="6">
        <v>72047</v>
      </c>
      <c r="F153" s="6">
        <v>2703435</v>
      </c>
      <c r="G153" s="6">
        <v>5386637</v>
      </c>
      <c r="H153" s="6">
        <v>3312532</v>
      </c>
      <c r="I153" s="70">
        <v>19608336</v>
      </c>
      <c r="J153" s="6">
        <v>792383</v>
      </c>
      <c r="K153" s="6">
        <v>5460590</v>
      </c>
      <c r="L153" s="6">
        <v>10755795</v>
      </c>
      <c r="M153" s="7">
        <v>904</v>
      </c>
      <c r="N153" s="6">
        <v>7098923</v>
      </c>
      <c r="O153" s="6">
        <v>28143</v>
      </c>
      <c r="P153" s="6">
        <v>59506296</v>
      </c>
      <c r="Q153" s="6">
        <v>6417111</v>
      </c>
      <c r="R153" s="6">
        <v>547</v>
      </c>
      <c r="S153" s="68"/>
      <c r="T153" s="68"/>
      <c r="U153" s="6">
        <v>11356274</v>
      </c>
      <c r="V153" s="6">
        <v>87073</v>
      </c>
      <c r="W153" s="68"/>
    </row>
    <row r="154" spans="1:23" x14ac:dyDescent="0.15">
      <c r="A154" s="69">
        <v>41851</v>
      </c>
      <c r="B154" s="6">
        <v>127134372</v>
      </c>
      <c r="C154" s="6">
        <v>88148</v>
      </c>
      <c r="D154" s="6">
        <v>454637</v>
      </c>
      <c r="E154" s="6">
        <v>49354</v>
      </c>
      <c r="F154" s="6">
        <v>1139832</v>
      </c>
      <c r="G154" s="6">
        <v>4959455</v>
      </c>
      <c r="H154" s="6">
        <v>3136404</v>
      </c>
      <c r="I154" s="70">
        <v>20746536</v>
      </c>
      <c r="J154" s="6">
        <v>686799</v>
      </c>
      <c r="K154" s="6">
        <v>5245318</v>
      </c>
      <c r="L154" s="6">
        <v>10733103</v>
      </c>
      <c r="M154" s="7">
        <v>1242</v>
      </c>
      <c r="N154" s="6">
        <v>6176328</v>
      </c>
      <c r="O154" s="6">
        <v>25292</v>
      </c>
      <c r="P154" s="6">
        <v>78666191</v>
      </c>
      <c r="Q154" s="6">
        <v>6776565</v>
      </c>
      <c r="R154" s="6">
        <v>571</v>
      </c>
      <c r="S154" s="68"/>
      <c r="T154" s="68"/>
      <c r="U154" s="6">
        <v>8238219</v>
      </c>
      <c r="V154" s="6">
        <v>83763</v>
      </c>
      <c r="W154" s="68"/>
    </row>
    <row r="155" spans="1:23" x14ac:dyDescent="0.15">
      <c r="A155" s="69">
        <v>41882</v>
      </c>
      <c r="B155" s="6">
        <v>98757812</v>
      </c>
      <c r="C155" s="6">
        <v>92654</v>
      </c>
      <c r="D155" s="6">
        <v>518324</v>
      </c>
      <c r="E155" s="6">
        <v>68772</v>
      </c>
      <c r="F155" s="6">
        <v>1842212</v>
      </c>
      <c r="G155" s="6">
        <v>4700228</v>
      </c>
      <c r="H155" s="6">
        <v>2804409</v>
      </c>
      <c r="I155" s="70">
        <v>16937075</v>
      </c>
      <c r="J155" s="6">
        <v>726861</v>
      </c>
      <c r="K155" s="6">
        <v>5314410</v>
      </c>
      <c r="L155" s="6">
        <v>9579900</v>
      </c>
      <c r="M155" s="7">
        <v>904</v>
      </c>
      <c r="N155" s="6">
        <v>6846733</v>
      </c>
      <c r="O155" s="6">
        <v>32124</v>
      </c>
      <c r="P155" s="6">
        <v>56635403</v>
      </c>
      <c r="Q155" s="6">
        <v>5004237</v>
      </c>
      <c r="R155" s="6">
        <v>387</v>
      </c>
      <c r="S155" s="68"/>
      <c r="T155" s="68"/>
      <c r="U155" s="6">
        <v>13522489</v>
      </c>
      <c r="V155" s="6">
        <v>81958</v>
      </c>
      <c r="W155" s="68"/>
    </row>
    <row r="156" spans="1:23" x14ac:dyDescent="0.15">
      <c r="A156" s="69">
        <v>41912</v>
      </c>
      <c r="B156" s="6">
        <v>86419691</v>
      </c>
      <c r="C156" s="6">
        <v>79873</v>
      </c>
      <c r="D156" s="6">
        <v>423146</v>
      </c>
      <c r="E156" s="6">
        <v>133197</v>
      </c>
      <c r="F156" s="6">
        <v>1779177</v>
      </c>
      <c r="G156" s="6">
        <v>5259322</v>
      </c>
      <c r="H156" s="6">
        <v>3034010</v>
      </c>
      <c r="I156" s="70">
        <v>15576520</v>
      </c>
      <c r="J156" s="6">
        <v>667221</v>
      </c>
      <c r="K156" s="6">
        <v>5672256</v>
      </c>
      <c r="L156" s="6">
        <v>9650625</v>
      </c>
      <c r="M156" s="7">
        <v>803</v>
      </c>
      <c r="N156" s="6">
        <v>7161044</v>
      </c>
      <c r="O156" s="6">
        <v>27044</v>
      </c>
      <c r="P156" s="6">
        <v>46714785</v>
      </c>
      <c r="Q156" s="6">
        <v>5940613</v>
      </c>
      <c r="R156" s="6">
        <v>400</v>
      </c>
      <c r="S156" s="68"/>
      <c r="T156" s="68"/>
      <c r="U156" s="6">
        <v>12172813</v>
      </c>
      <c r="V156" s="6">
        <v>73214</v>
      </c>
      <c r="W156" s="68"/>
    </row>
    <row r="157" spans="1:23" x14ac:dyDescent="0.15">
      <c r="A157" s="69">
        <v>41943</v>
      </c>
      <c r="B157" s="6">
        <v>83731738</v>
      </c>
      <c r="C157" s="6">
        <v>96884</v>
      </c>
      <c r="D157" s="6">
        <v>565416</v>
      </c>
      <c r="E157" s="6">
        <v>118976</v>
      </c>
      <c r="F157" s="6">
        <v>1920185</v>
      </c>
      <c r="G157" s="6">
        <v>6388629</v>
      </c>
      <c r="H157" s="6">
        <v>3298690</v>
      </c>
      <c r="I157" s="70">
        <v>16538541</v>
      </c>
      <c r="J157" s="6">
        <v>798173</v>
      </c>
      <c r="K157" s="6">
        <v>6315827</v>
      </c>
      <c r="L157" s="6">
        <v>8926542</v>
      </c>
      <c r="M157" s="7">
        <v>1160</v>
      </c>
      <c r="N157" s="6">
        <v>7819538</v>
      </c>
      <c r="O157" s="6">
        <v>25804</v>
      </c>
      <c r="P157" s="6">
        <v>44336522</v>
      </c>
      <c r="Q157" s="6">
        <v>5790052</v>
      </c>
      <c r="R157" s="6">
        <v>458</v>
      </c>
      <c r="S157" s="68"/>
      <c r="T157" s="68"/>
      <c r="U157" s="6">
        <v>11654505</v>
      </c>
      <c r="V157" s="6">
        <v>65892</v>
      </c>
      <c r="W157" s="68"/>
    </row>
    <row r="158" spans="1:23" x14ac:dyDescent="0.15">
      <c r="A158" s="69">
        <v>41973</v>
      </c>
      <c r="B158" s="6">
        <v>75653326</v>
      </c>
      <c r="C158" s="6">
        <v>83159</v>
      </c>
      <c r="D158" s="6">
        <v>603787</v>
      </c>
      <c r="E158" s="6">
        <v>140160</v>
      </c>
      <c r="F158" s="6">
        <v>1622559</v>
      </c>
      <c r="G158" s="6">
        <v>5634005</v>
      </c>
      <c r="H158" s="6">
        <v>3428647</v>
      </c>
      <c r="I158" s="70">
        <v>15697432</v>
      </c>
      <c r="J158" s="6">
        <v>668306</v>
      </c>
      <c r="K158" s="6">
        <v>5585245</v>
      </c>
      <c r="L158" s="6">
        <v>7495425</v>
      </c>
      <c r="M158" s="7">
        <v>880</v>
      </c>
      <c r="N158" s="6">
        <v>7412055</v>
      </c>
      <c r="O158" s="6">
        <v>22140</v>
      </c>
      <c r="P158" s="6">
        <v>36726163</v>
      </c>
      <c r="Q158" s="6">
        <v>5572894</v>
      </c>
      <c r="R158" s="6">
        <v>332</v>
      </c>
      <c r="S158" s="68"/>
      <c r="T158" s="68"/>
      <c r="U158" s="6">
        <v>11664371</v>
      </c>
      <c r="V158" s="6">
        <v>58640</v>
      </c>
      <c r="W158" s="68"/>
    </row>
    <row r="159" spans="1:23" x14ac:dyDescent="0.15">
      <c r="A159" s="69">
        <v>42004</v>
      </c>
      <c r="B159" s="6">
        <v>97307198</v>
      </c>
      <c r="C159" s="6">
        <v>98497</v>
      </c>
      <c r="D159" s="6">
        <v>398185</v>
      </c>
      <c r="E159" s="6">
        <v>111129</v>
      </c>
      <c r="F159" s="6">
        <v>1455541</v>
      </c>
      <c r="G159" s="6">
        <v>6710382</v>
      </c>
      <c r="H159" s="6">
        <v>4035590</v>
      </c>
      <c r="I159" s="70">
        <v>18628682</v>
      </c>
      <c r="J159" s="6">
        <v>996722</v>
      </c>
      <c r="K159" s="6">
        <v>6330430</v>
      </c>
      <c r="L159" s="6">
        <v>9418650</v>
      </c>
      <c r="M159" s="7">
        <v>1855</v>
      </c>
      <c r="N159" s="6">
        <v>6777731</v>
      </c>
      <c r="O159" s="6">
        <v>29996</v>
      </c>
      <c r="P159" s="6">
        <v>40772304</v>
      </c>
      <c r="Q159" s="6">
        <v>7661068</v>
      </c>
      <c r="R159" s="6">
        <v>522</v>
      </c>
      <c r="S159" s="68"/>
      <c r="T159" s="68"/>
      <c r="U159" s="6">
        <v>13790169</v>
      </c>
      <c r="V159" s="6">
        <v>67364</v>
      </c>
      <c r="W159" s="68"/>
    </row>
    <row r="160" spans="1:23" x14ac:dyDescent="0.15">
      <c r="A160" s="69">
        <v>42035</v>
      </c>
      <c r="B160" s="6">
        <v>72365934</v>
      </c>
      <c r="C160" s="6">
        <v>63515</v>
      </c>
      <c r="D160" s="6">
        <v>536278</v>
      </c>
      <c r="E160" s="6">
        <v>66680</v>
      </c>
      <c r="F160" s="6">
        <v>917875</v>
      </c>
      <c r="G160" s="6">
        <v>4915141</v>
      </c>
      <c r="H160" s="6">
        <v>2993415</v>
      </c>
      <c r="I160" s="70">
        <v>10977240</v>
      </c>
      <c r="J160" s="6">
        <v>479546</v>
      </c>
      <c r="K160" s="6">
        <v>5404469</v>
      </c>
      <c r="L160" s="6">
        <v>6652245</v>
      </c>
      <c r="M160" s="7">
        <v>551</v>
      </c>
      <c r="N160" s="6">
        <v>6900766</v>
      </c>
      <c r="O160" s="6">
        <v>32612</v>
      </c>
      <c r="P160" s="6">
        <v>38255123</v>
      </c>
      <c r="Q160" s="6">
        <v>4835907</v>
      </c>
      <c r="R160" s="6">
        <v>421</v>
      </c>
      <c r="S160" s="68"/>
      <c r="T160" s="68"/>
      <c r="U160" s="6">
        <v>10997841</v>
      </c>
      <c r="V160" s="6">
        <v>108595</v>
      </c>
      <c r="W160" s="68"/>
    </row>
    <row r="161" spans="1:23" x14ac:dyDescent="0.15">
      <c r="A161" s="69">
        <v>42063</v>
      </c>
      <c r="B161" s="6">
        <v>64090648</v>
      </c>
      <c r="C161" s="6">
        <v>69878</v>
      </c>
      <c r="D161" s="6">
        <v>473143</v>
      </c>
      <c r="E161" s="6">
        <v>55537</v>
      </c>
      <c r="F161" s="6">
        <v>590728</v>
      </c>
      <c r="G161" s="6">
        <v>4868411</v>
      </c>
      <c r="H161" s="6">
        <v>2838954</v>
      </c>
      <c r="I161" s="70">
        <v>12489832</v>
      </c>
      <c r="J161" s="6">
        <v>550212</v>
      </c>
      <c r="K161" s="6">
        <v>5285903</v>
      </c>
      <c r="L161" s="6">
        <v>7099983</v>
      </c>
      <c r="M161" s="7">
        <v>562</v>
      </c>
      <c r="N161" s="6">
        <v>6823610</v>
      </c>
      <c r="O161" s="6">
        <v>23308</v>
      </c>
      <c r="P161" s="6">
        <v>38145826</v>
      </c>
      <c r="Q161" s="6">
        <v>5003384</v>
      </c>
      <c r="R161" s="6">
        <v>504</v>
      </c>
      <c r="S161" s="68"/>
      <c r="T161" s="68"/>
      <c r="U161" s="6">
        <v>12396168</v>
      </c>
      <c r="V161" s="6">
        <v>116947</v>
      </c>
      <c r="W161" s="68"/>
    </row>
    <row r="162" spans="1:23" x14ac:dyDescent="0.15">
      <c r="A162" s="69">
        <v>42094</v>
      </c>
      <c r="B162" s="6">
        <v>83494507</v>
      </c>
      <c r="C162" s="6">
        <v>87641</v>
      </c>
      <c r="D162" s="6">
        <v>413902</v>
      </c>
      <c r="E162" s="6">
        <v>67606</v>
      </c>
      <c r="F162" s="6">
        <v>940692</v>
      </c>
      <c r="G162" s="6">
        <v>5386544</v>
      </c>
      <c r="H162" s="6">
        <v>3257460</v>
      </c>
      <c r="I162" s="70">
        <v>15980732</v>
      </c>
      <c r="J162" s="6">
        <v>809028</v>
      </c>
      <c r="K162" s="6">
        <v>5511129</v>
      </c>
      <c r="L162" s="6">
        <v>9189441</v>
      </c>
      <c r="M162" s="7">
        <v>780</v>
      </c>
      <c r="N162" s="6">
        <v>7090460</v>
      </c>
      <c r="O162" s="6">
        <v>32336</v>
      </c>
      <c r="P162" s="6">
        <v>47605515</v>
      </c>
      <c r="Q162" s="6">
        <v>6271565</v>
      </c>
      <c r="R162" s="6">
        <v>557</v>
      </c>
      <c r="S162" s="68"/>
      <c r="T162" s="68"/>
      <c r="U162" s="6">
        <v>14601322</v>
      </c>
      <c r="V162" s="6">
        <v>79615</v>
      </c>
      <c r="W162" s="68"/>
    </row>
    <row r="163" spans="1:23" x14ac:dyDescent="0.15">
      <c r="A163" s="69">
        <v>42124</v>
      </c>
      <c r="B163" s="6">
        <v>83979292</v>
      </c>
      <c r="C163" s="6">
        <v>86338</v>
      </c>
      <c r="D163" s="6">
        <v>344864</v>
      </c>
      <c r="E163" s="6">
        <v>78150</v>
      </c>
      <c r="F163" s="6">
        <v>852230</v>
      </c>
      <c r="G163" s="6">
        <v>5967060</v>
      </c>
      <c r="H163" s="6">
        <v>3290684</v>
      </c>
      <c r="I163" s="70">
        <v>15048538</v>
      </c>
      <c r="J163" s="6">
        <v>532136</v>
      </c>
      <c r="K163" s="6">
        <v>5920207</v>
      </c>
      <c r="L163" s="6">
        <v>8324781</v>
      </c>
      <c r="M163" s="7">
        <v>578</v>
      </c>
      <c r="N163" s="6">
        <v>7019639</v>
      </c>
      <c r="O163" s="6">
        <v>19172</v>
      </c>
      <c r="P163" s="6">
        <v>45052301</v>
      </c>
      <c r="Q163" s="6">
        <v>5309729</v>
      </c>
      <c r="R163" s="6">
        <v>641</v>
      </c>
      <c r="S163" s="68"/>
      <c r="T163" s="68"/>
      <c r="U163" s="6">
        <v>11735588</v>
      </c>
      <c r="V163" s="6">
        <v>73100</v>
      </c>
      <c r="W163" s="68"/>
    </row>
    <row r="164" spans="1:23" x14ac:dyDescent="0.15">
      <c r="A164" s="69">
        <v>42155</v>
      </c>
      <c r="B164" s="6">
        <v>99225296</v>
      </c>
      <c r="C164" s="6">
        <v>90487</v>
      </c>
      <c r="D164" s="6">
        <v>409825</v>
      </c>
      <c r="E164" s="6">
        <v>51771</v>
      </c>
      <c r="F164" s="6">
        <v>1198935</v>
      </c>
      <c r="G164" s="6">
        <v>5389416</v>
      </c>
      <c r="H164" s="6">
        <v>3082409</v>
      </c>
      <c r="I164" s="70">
        <v>18351046</v>
      </c>
      <c r="J164" s="6">
        <v>592928</v>
      </c>
      <c r="K164" s="6">
        <v>5223818</v>
      </c>
      <c r="L164" s="6">
        <v>8709543</v>
      </c>
      <c r="M164" s="7">
        <v>642</v>
      </c>
      <c r="N164" s="6">
        <v>6916467</v>
      </c>
      <c r="O164" s="6">
        <v>24532</v>
      </c>
      <c r="P164" s="6">
        <v>53650175</v>
      </c>
      <c r="Q164" s="6">
        <v>5355974</v>
      </c>
      <c r="R164" s="6">
        <v>480</v>
      </c>
      <c r="S164" s="68"/>
      <c r="T164" s="68"/>
      <c r="U164" s="6">
        <v>12293144</v>
      </c>
      <c r="V164" s="6">
        <v>70702</v>
      </c>
      <c r="W164" s="68"/>
    </row>
    <row r="165" spans="1:23" x14ac:dyDescent="0.15">
      <c r="A165" s="69">
        <v>42185</v>
      </c>
      <c r="B165" s="6">
        <v>113469739</v>
      </c>
      <c r="C165" s="6">
        <v>92140</v>
      </c>
      <c r="D165" s="6">
        <v>532244</v>
      </c>
      <c r="E165" s="6">
        <v>62105</v>
      </c>
      <c r="F165" s="6">
        <v>1487260</v>
      </c>
      <c r="G165" s="6">
        <v>5468454</v>
      </c>
      <c r="H165" s="6">
        <v>3149694</v>
      </c>
      <c r="I165" s="70">
        <v>20175589</v>
      </c>
      <c r="J165" s="6">
        <v>843679</v>
      </c>
      <c r="K165" s="6">
        <v>5652454</v>
      </c>
      <c r="L165" s="6">
        <v>10409724</v>
      </c>
      <c r="M165" s="7">
        <v>566</v>
      </c>
      <c r="N165" s="6">
        <v>7324562</v>
      </c>
      <c r="O165" s="6">
        <v>41264</v>
      </c>
      <c r="P165" s="6">
        <v>65657087</v>
      </c>
      <c r="Q165" s="6">
        <v>6336795</v>
      </c>
      <c r="R165" s="6">
        <v>636</v>
      </c>
      <c r="S165" s="68"/>
      <c r="T165" s="68"/>
      <c r="U165" s="6">
        <v>12628434</v>
      </c>
      <c r="V165" s="6">
        <v>84027</v>
      </c>
      <c r="W165" s="68"/>
    </row>
    <row r="166" spans="1:23" x14ac:dyDescent="0.15">
      <c r="A166" s="69">
        <v>42216</v>
      </c>
      <c r="B166" s="6">
        <v>128208751</v>
      </c>
      <c r="C166" s="6">
        <v>104320</v>
      </c>
      <c r="D166" s="6">
        <v>454630</v>
      </c>
      <c r="E166" s="6">
        <v>60742</v>
      </c>
      <c r="F166" s="6">
        <v>342126</v>
      </c>
      <c r="G166" s="6">
        <v>5522817</v>
      </c>
      <c r="H166" s="6">
        <v>3380944</v>
      </c>
      <c r="I166" s="70">
        <v>20753581</v>
      </c>
      <c r="J166" s="6">
        <v>648445</v>
      </c>
      <c r="K166" s="6">
        <v>5473411</v>
      </c>
      <c r="L166" s="6">
        <v>9181554</v>
      </c>
      <c r="M166" s="7">
        <v>712</v>
      </c>
      <c r="N166" s="6">
        <v>6304154</v>
      </c>
      <c r="O166" s="6">
        <v>14797</v>
      </c>
      <c r="P166" s="6">
        <v>89959825</v>
      </c>
      <c r="Q166" s="6">
        <v>7404577</v>
      </c>
      <c r="R166" s="6">
        <v>653</v>
      </c>
      <c r="S166" s="68"/>
      <c r="T166" s="68"/>
      <c r="U166" s="6">
        <v>11639858</v>
      </c>
      <c r="V166" s="6">
        <v>72398</v>
      </c>
      <c r="W166" s="68"/>
    </row>
    <row r="167" spans="1:23" x14ac:dyDescent="0.15">
      <c r="A167" s="71">
        <v>42247</v>
      </c>
      <c r="B167" s="25">
        <v>93307798</v>
      </c>
      <c r="C167" s="25">
        <v>93018</v>
      </c>
      <c r="D167" s="25">
        <v>420413</v>
      </c>
      <c r="E167" s="25">
        <v>64064</v>
      </c>
      <c r="F167" s="25">
        <v>693941</v>
      </c>
      <c r="G167" s="25">
        <v>4981607</v>
      </c>
      <c r="H167" s="25">
        <v>2820574</v>
      </c>
      <c r="I167" s="70">
        <v>16270829</v>
      </c>
      <c r="J167" s="25">
        <v>666999</v>
      </c>
      <c r="K167" s="10">
        <v>5171566</v>
      </c>
      <c r="L167" s="25">
        <v>8003832</v>
      </c>
      <c r="M167" s="72">
        <v>617</v>
      </c>
      <c r="N167" s="25">
        <v>6546733</v>
      </c>
      <c r="O167" s="25">
        <v>21340</v>
      </c>
      <c r="P167" s="25">
        <v>51972664</v>
      </c>
      <c r="Q167" s="25">
        <v>5183279</v>
      </c>
      <c r="R167" s="25">
        <v>482</v>
      </c>
      <c r="S167" s="68"/>
      <c r="T167" s="68"/>
      <c r="U167" s="25">
        <v>12099595</v>
      </c>
      <c r="V167" s="25">
        <v>47510</v>
      </c>
      <c r="W167" s="68"/>
    </row>
    <row r="168" spans="1:23" x14ac:dyDescent="0.15">
      <c r="A168" s="71">
        <v>42277</v>
      </c>
      <c r="B168" s="25">
        <v>88560636</v>
      </c>
      <c r="C168" s="25">
        <v>92718</v>
      </c>
      <c r="D168" s="25">
        <v>429409</v>
      </c>
      <c r="E168" s="25">
        <v>82274</v>
      </c>
      <c r="F168" s="25">
        <v>594445</v>
      </c>
      <c r="G168" s="25">
        <v>5290311</v>
      </c>
      <c r="H168" s="25">
        <v>2824282</v>
      </c>
      <c r="I168" s="70">
        <v>14895485</v>
      </c>
      <c r="J168" s="25">
        <v>633452</v>
      </c>
      <c r="K168" s="10">
        <v>5373296</v>
      </c>
      <c r="L168" s="25">
        <v>8586550</v>
      </c>
      <c r="M168" s="72">
        <v>399</v>
      </c>
      <c r="N168" s="25">
        <v>5999564</v>
      </c>
      <c r="O168" s="25">
        <v>23052</v>
      </c>
      <c r="P168" s="25">
        <v>43386791</v>
      </c>
      <c r="Q168" s="25">
        <v>5548093</v>
      </c>
      <c r="R168" s="25">
        <v>663</v>
      </c>
      <c r="S168" s="68"/>
      <c r="T168" s="68"/>
      <c r="U168" s="25">
        <v>13911046</v>
      </c>
      <c r="V168" s="25">
        <v>58731</v>
      </c>
      <c r="W168" s="68"/>
    </row>
    <row r="169" spans="1:23" x14ac:dyDescent="0.15">
      <c r="A169" s="71">
        <v>42308</v>
      </c>
      <c r="B169" s="25">
        <v>79033028</v>
      </c>
      <c r="C169" s="25">
        <v>94323</v>
      </c>
      <c r="D169" s="25">
        <v>419207</v>
      </c>
      <c r="E169" s="25">
        <v>88609</v>
      </c>
      <c r="F169" s="25">
        <v>472719</v>
      </c>
      <c r="G169" s="25">
        <v>6474811</v>
      </c>
      <c r="H169" s="25">
        <v>2975814</v>
      </c>
      <c r="I169" s="70">
        <v>15909937</v>
      </c>
      <c r="J169" s="25">
        <v>941343</v>
      </c>
      <c r="K169" s="10">
        <v>6098544</v>
      </c>
      <c r="L169" s="25">
        <v>7281913</v>
      </c>
      <c r="M169" s="72">
        <v>755</v>
      </c>
      <c r="N169" s="25">
        <v>6938310</v>
      </c>
      <c r="O169" s="25">
        <v>22556</v>
      </c>
      <c r="P169" s="25">
        <v>41627729</v>
      </c>
      <c r="Q169" s="25">
        <v>5100493</v>
      </c>
      <c r="R169" s="25">
        <v>621</v>
      </c>
      <c r="S169" s="68"/>
      <c r="T169" s="68"/>
      <c r="U169" s="25">
        <v>12196625</v>
      </c>
      <c r="V169" s="25">
        <v>58816</v>
      </c>
      <c r="W169" s="68"/>
    </row>
    <row r="170" spans="1:23" x14ac:dyDescent="0.15">
      <c r="A170" s="71">
        <v>42338</v>
      </c>
      <c r="B170" s="25">
        <v>77960418</v>
      </c>
      <c r="C170" s="25">
        <v>102294</v>
      </c>
      <c r="D170" s="25">
        <v>415355</v>
      </c>
      <c r="E170" s="25">
        <v>84190</v>
      </c>
      <c r="F170" s="25">
        <v>327522</v>
      </c>
      <c r="G170" s="25">
        <v>5588811</v>
      </c>
      <c r="H170" s="25">
        <v>2806586</v>
      </c>
      <c r="I170" s="70">
        <v>16153143</v>
      </c>
      <c r="J170" s="25">
        <v>712154</v>
      </c>
      <c r="K170" s="10">
        <v>5515025</v>
      </c>
      <c r="L170" s="25">
        <v>7551796</v>
      </c>
      <c r="M170" s="72">
        <v>618</v>
      </c>
      <c r="N170" s="25">
        <v>8215218</v>
      </c>
      <c r="O170" s="25">
        <v>22560</v>
      </c>
      <c r="P170" s="25">
        <v>39770278</v>
      </c>
      <c r="Q170" s="25">
        <v>5332220</v>
      </c>
      <c r="R170" s="25">
        <v>542</v>
      </c>
      <c r="S170" s="68"/>
      <c r="T170" s="68"/>
      <c r="U170" s="25">
        <v>12505244</v>
      </c>
      <c r="V170" s="25">
        <v>58357</v>
      </c>
      <c r="W170" s="68"/>
    </row>
    <row r="171" spans="1:23" x14ac:dyDescent="0.15">
      <c r="A171" s="71">
        <v>42369</v>
      </c>
      <c r="B171" s="25">
        <v>90736104</v>
      </c>
      <c r="C171" s="25">
        <v>105398</v>
      </c>
      <c r="D171" s="25">
        <v>254035</v>
      </c>
      <c r="E171" s="25">
        <v>104828</v>
      </c>
      <c r="F171" s="25">
        <v>566024</v>
      </c>
      <c r="G171" s="25">
        <v>6390410</v>
      </c>
      <c r="H171" s="25">
        <v>3688151</v>
      </c>
      <c r="I171" s="70">
        <v>18253728</v>
      </c>
      <c r="J171" s="25">
        <v>888955</v>
      </c>
      <c r="K171" s="10">
        <v>6084826</v>
      </c>
      <c r="L171" s="25">
        <v>8325403</v>
      </c>
      <c r="M171" s="72">
        <v>1342</v>
      </c>
      <c r="N171" s="25">
        <v>8088436</v>
      </c>
      <c r="O171" s="25">
        <v>25620</v>
      </c>
      <c r="P171" s="25">
        <v>38744501</v>
      </c>
      <c r="Q171" s="25">
        <v>6528741</v>
      </c>
      <c r="R171" s="25">
        <v>626</v>
      </c>
      <c r="S171" s="68"/>
      <c r="T171" s="68"/>
      <c r="U171" s="25">
        <v>14545885</v>
      </c>
      <c r="V171" s="25">
        <v>54019</v>
      </c>
      <c r="W171" s="68"/>
    </row>
    <row r="172" spans="1:23" x14ac:dyDescent="0.15">
      <c r="A172" s="69">
        <v>42400</v>
      </c>
      <c r="B172" s="6">
        <v>60125028</v>
      </c>
      <c r="C172" s="6">
        <v>65660</v>
      </c>
      <c r="D172" s="6">
        <v>465202</v>
      </c>
      <c r="E172" s="6">
        <v>58093</v>
      </c>
      <c r="F172" s="6">
        <v>748170</v>
      </c>
      <c r="G172" s="6">
        <v>5043351</v>
      </c>
      <c r="H172" s="6">
        <v>2906711</v>
      </c>
      <c r="I172" s="70">
        <v>10529015</v>
      </c>
      <c r="J172" s="6">
        <v>419543</v>
      </c>
      <c r="K172" s="6">
        <v>5609492</v>
      </c>
      <c r="L172" s="6">
        <v>5740536</v>
      </c>
      <c r="M172" s="7">
        <v>239</v>
      </c>
      <c r="N172" s="6">
        <v>8481486</v>
      </c>
      <c r="O172" s="6">
        <v>33472</v>
      </c>
      <c r="P172" s="6">
        <v>36982961</v>
      </c>
      <c r="Q172" s="6">
        <v>4999855</v>
      </c>
      <c r="R172" s="6">
        <v>469</v>
      </c>
      <c r="S172" s="68"/>
      <c r="T172" s="68"/>
      <c r="U172" s="6">
        <v>11931789</v>
      </c>
      <c r="V172" s="6">
        <v>64058</v>
      </c>
      <c r="W172" s="68"/>
    </row>
    <row r="173" spans="1:23" x14ac:dyDescent="0.15">
      <c r="A173" s="69">
        <v>42429</v>
      </c>
      <c r="B173" s="6">
        <v>69053852</v>
      </c>
      <c r="C173" s="6">
        <v>82473</v>
      </c>
      <c r="D173" s="6">
        <v>399281</v>
      </c>
      <c r="E173" s="6">
        <v>68695</v>
      </c>
      <c r="F173" s="6">
        <v>454771</v>
      </c>
      <c r="G173" s="6">
        <v>5176541</v>
      </c>
      <c r="H173" s="6">
        <v>3037013</v>
      </c>
      <c r="I173" s="70">
        <v>11737291</v>
      </c>
      <c r="J173" s="6">
        <v>544833</v>
      </c>
      <c r="K173" s="6">
        <v>5336862</v>
      </c>
      <c r="L173" s="6">
        <v>6266943</v>
      </c>
      <c r="M173" s="7">
        <v>390</v>
      </c>
      <c r="N173" s="6">
        <v>7999009</v>
      </c>
      <c r="O173" s="6">
        <v>25160</v>
      </c>
      <c r="P173" s="6">
        <v>37570771</v>
      </c>
      <c r="Q173" s="6">
        <v>4872156</v>
      </c>
      <c r="R173" s="6">
        <v>484</v>
      </c>
      <c r="S173" s="68"/>
      <c r="T173" s="68"/>
      <c r="U173" s="6">
        <v>11630109</v>
      </c>
      <c r="V173" s="6">
        <v>64441</v>
      </c>
      <c r="W173" s="68"/>
    </row>
    <row r="174" spans="1:23" x14ac:dyDescent="0.15">
      <c r="A174" s="69">
        <v>42460</v>
      </c>
      <c r="B174" s="6">
        <v>82400051</v>
      </c>
      <c r="C174" s="6">
        <v>101877</v>
      </c>
      <c r="D174" s="6">
        <v>460951</v>
      </c>
      <c r="E174" s="6">
        <v>68017</v>
      </c>
      <c r="F174" s="6">
        <v>566459</v>
      </c>
      <c r="G174" s="6">
        <v>5545923</v>
      </c>
      <c r="H174" s="6">
        <v>3378402</v>
      </c>
      <c r="I174" s="70">
        <v>15364657</v>
      </c>
      <c r="J174" s="6">
        <v>749863</v>
      </c>
      <c r="K174" s="6">
        <v>5372523</v>
      </c>
      <c r="L174" s="6">
        <v>7583466</v>
      </c>
      <c r="M174" s="7">
        <v>411</v>
      </c>
      <c r="N174" s="6">
        <v>8411439</v>
      </c>
      <c r="O174" s="6">
        <v>42965</v>
      </c>
      <c r="P174" s="6">
        <v>43280963</v>
      </c>
      <c r="Q174" s="6">
        <v>5543219</v>
      </c>
      <c r="R174" s="6">
        <v>900</v>
      </c>
      <c r="S174" s="68"/>
      <c r="T174" s="68"/>
      <c r="U174" s="6">
        <v>13164199</v>
      </c>
      <c r="V174" s="6">
        <v>85192</v>
      </c>
      <c r="W174" s="68"/>
    </row>
    <row r="175" spans="1:23" x14ac:dyDescent="0.15">
      <c r="A175" s="69">
        <v>42490</v>
      </c>
      <c r="B175" s="6">
        <v>83748252</v>
      </c>
      <c r="C175" s="6">
        <v>86748</v>
      </c>
      <c r="D175" s="6">
        <v>448731</v>
      </c>
      <c r="E175" s="6">
        <v>72980</v>
      </c>
      <c r="F175" s="6">
        <v>1065382</v>
      </c>
      <c r="G175" s="6">
        <v>5737622</v>
      </c>
      <c r="H175" s="6">
        <v>2662148</v>
      </c>
      <c r="I175" s="70">
        <v>14169624</v>
      </c>
      <c r="J175" s="6">
        <v>478066</v>
      </c>
      <c r="K175" s="6">
        <v>6051434</v>
      </c>
      <c r="L175" s="6">
        <v>7035879</v>
      </c>
      <c r="M175" s="7">
        <v>384</v>
      </c>
      <c r="N175" s="6">
        <v>7695066</v>
      </c>
      <c r="O175" s="6">
        <v>15282</v>
      </c>
      <c r="P175" s="6">
        <v>49683217</v>
      </c>
      <c r="Q175" s="6">
        <v>5025606</v>
      </c>
      <c r="R175" s="6">
        <v>741</v>
      </c>
      <c r="S175" s="68"/>
      <c r="T175" s="68"/>
      <c r="U175" s="6">
        <v>11194112</v>
      </c>
      <c r="V175" s="6">
        <v>84922</v>
      </c>
      <c r="W175" s="68"/>
    </row>
    <row r="176" spans="1:23" x14ac:dyDescent="0.15">
      <c r="A176" s="69">
        <v>42521</v>
      </c>
      <c r="B176" s="6">
        <v>95977184</v>
      </c>
      <c r="C176" s="6">
        <v>108863</v>
      </c>
      <c r="D176" s="6">
        <v>536793</v>
      </c>
      <c r="E176" s="6">
        <v>53605</v>
      </c>
      <c r="F176" s="6">
        <v>958242</v>
      </c>
      <c r="G176" s="6">
        <v>5118832</v>
      </c>
      <c r="H176" s="6">
        <v>2584581</v>
      </c>
      <c r="I176" s="70">
        <v>17238820</v>
      </c>
      <c r="J176" s="6">
        <v>621275</v>
      </c>
      <c r="K176" s="6">
        <v>5283893</v>
      </c>
      <c r="L176" s="6">
        <v>8543876</v>
      </c>
      <c r="M176" s="7">
        <v>462</v>
      </c>
      <c r="N176" s="6">
        <v>8804838</v>
      </c>
      <c r="O176" s="6">
        <v>14534</v>
      </c>
      <c r="P176" s="6">
        <v>62981373</v>
      </c>
      <c r="Q176" s="6">
        <v>5046565</v>
      </c>
      <c r="R176" s="6">
        <v>881</v>
      </c>
      <c r="S176" s="68"/>
      <c r="T176" s="68"/>
      <c r="U176" s="6">
        <v>11368902</v>
      </c>
      <c r="V176" s="6">
        <v>94408</v>
      </c>
      <c r="W176" s="68"/>
    </row>
    <row r="177" spans="1:23" x14ac:dyDescent="0.15">
      <c r="A177" s="69">
        <v>42551</v>
      </c>
      <c r="B177" s="6">
        <v>108469155</v>
      </c>
      <c r="C177" s="6">
        <v>128711</v>
      </c>
      <c r="D177" s="6">
        <v>619239</v>
      </c>
      <c r="E177" s="6">
        <v>72713</v>
      </c>
      <c r="F177" s="6">
        <v>1052054</v>
      </c>
      <c r="G177" s="6">
        <v>5322939</v>
      </c>
      <c r="H177" s="6">
        <v>2964654</v>
      </c>
      <c r="I177" s="70">
        <v>18256980</v>
      </c>
      <c r="J177" s="6">
        <v>793615</v>
      </c>
      <c r="K177" s="6">
        <v>5703648</v>
      </c>
      <c r="L177" s="6">
        <v>8228589</v>
      </c>
      <c r="M177" s="7">
        <v>421</v>
      </c>
      <c r="N177" s="6">
        <v>8553053</v>
      </c>
      <c r="O177" s="6">
        <v>23917</v>
      </c>
      <c r="P177" s="6">
        <v>60144020</v>
      </c>
      <c r="Q177" s="6">
        <v>6274742</v>
      </c>
      <c r="R177" s="6">
        <v>1080</v>
      </c>
      <c r="S177" s="68"/>
      <c r="T177" s="68"/>
      <c r="U177" s="6">
        <v>11589606</v>
      </c>
      <c r="V177" s="6">
        <v>98027</v>
      </c>
      <c r="W177" s="68"/>
    </row>
    <row r="178" spans="1:23" x14ac:dyDescent="0.15">
      <c r="A178" s="69">
        <v>42582</v>
      </c>
      <c r="B178" s="6">
        <v>120148272</v>
      </c>
      <c r="C178" s="6">
        <v>116182</v>
      </c>
      <c r="D178" s="6">
        <v>556815</v>
      </c>
      <c r="E178" s="6">
        <v>30222</v>
      </c>
      <c r="F178" s="6">
        <v>488611</v>
      </c>
      <c r="G178" s="6">
        <v>5071655</v>
      </c>
      <c r="H178" s="6">
        <v>2934019</v>
      </c>
      <c r="I178" s="70">
        <v>16236035</v>
      </c>
      <c r="J178" s="6">
        <v>582999</v>
      </c>
      <c r="K178" s="6">
        <v>5361230</v>
      </c>
      <c r="L178" s="6">
        <v>6483506</v>
      </c>
      <c r="M178" s="7">
        <v>491</v>
      </c>
      <c r="N178" s="6">
        <v>6905784</v>
      </c>
      <c r="O178" s="6">
        <v>15872</v>
      </c>
      <c r="P178" s="6">
        <v>71246589</v>
      </c>
      <c r="Q178" s="6">
        <v>6479966</v>
      </c>
      <c r="R178" s="6">
        <v>945</v>
      </c>
      <c r="S178" s="68"/>
      <c r="T178" s="68"/>
      <c r="U178" s="6">
        <v>8991344</v>
      </c>
      <c r="V178" s="6">
        <v>101371</v>
      </c>
      <c r="W178" s="68"/>
    </row>
    <row r="179" spans="1:23" x14ac:dyDescent="0.15">
      <c r="A179" s="69">
        <v>42613</v>
      </c>
      <c r="B179" s="6">
        <v>94655747</v>
      </c>
      <c r="C179" s="6">
        <v>123256</v>
      </c>
      <c r="D179" s="6">
        <v>498949</v>
      </c>
      <c r="E179" s="6">
        <v>59231</v>
      </c>
      <c r="F179" s="6">
        <v>557513</v>
      </c>
      <c r="G179" s="6">
        <v>4721259</v>
      </c>
      <c r="H179" s="6">
        <v>2599349</v>
      </c>
      <c r="I179" s="70">
        <v>16314075</v>
      </c>
      <c r="J179" s="6">
        <v>713503</v>
      </c>
      <c r="K179" s="6">
        <v>5141845</v>
      </c>
      <c r="L179" s="6">
        <v>6711309</v>
      </c>
      <c r="M179" s="7">
        <v>646</v>
      </c>
      <c r="N179" s="6">
        <v>7738031</v>
      </c>
      <c r="O179" s="6">
        <v>19892</v>
      </c>
      <c r="P179" s="6">
        <v>54900813</v>
      </c>
      <c r="Q179" s="6">
        <v>4870009</v>
      </c>
      <c r="R179" s="6">
        <v>870</v>
      </c>
      <c r="S179" s="68"/>
      <c r="T179" s="68"/>
      <c r="U179" s="6">
        <v>12354654</v>
      </c>
      <c r="V179" s="6">
        <v>80658</v>
      </c>
      <c r="W179" s="68"/>
    </row>
    <row r="180" spans="1:23" x14ac:dyDescent="0.15">
      <c r="A180" s="69">
        <v>42643</v>
      </c>
      <c r="B180" s="6">
        <v>83581086</v>
      </c>
      <c r="C180" s="6">
        <v>98054</v>
      </c>
      <c r="D180" s="6">
        <v>417391</v>
      </c>
      <c r="E180" s="6">
        <v>98229</v>
      </c>
      <c r="F180" s="6">
        <v>551154</v>
      </c>
      <c r="G180" s="6">
        <v>5116904</v>
      </c>
      <c r="H180" s="6">
        <v>2619675</v>
      </c>
      <c r="I180" s="70">
        <v>13403828</v>
      </c>
      <c r="J180" s="6">
        <v>596900</v>
      </c>
      <c r="K180" s="6">
        <v>5356604</v>
      </c>
      <c r="L180" s="6">
        <v>6882455.3999999994</v>
      </c>
      <c r="M180" s="7">
        <v>438</v>
      </c>
      <c r="N180" s="6">
        <v>8441387</v>
      </c>
      <c r="O180" s="6">
        <v>25700</v>
      </c>
      <c r="P180" s="6">
        <v>41811147</v>
      </c>
      <c r="Q180" s="6">
        <v>5365515</v>
      </c>
      <c r="R180" s="6">
        <v>871</v>
      </c>
      <c r="S180" s="68"/>
      <c r="T180" s="68"/>
      <c r="U180" s="6">
        <v>12180816</v>
      </c>
      <c r="V180" s="6">
        <v>85303</v>
      </c>
      <c r="W180" s="68"/>
    </row>
    <row r="181" spans="1:23" x14ac:dyDescent="0.15">
      <c r="A181" s="69">
        <v>42674</v>
      </c>
      <c r="B181" s="6">
        <v>71451922</v>
      </c>
      <c r="C181" s="6">
        <v>114057</v>
      </c>
      <c r="D181" s="6">
        <v>534602</v>
      </c>
      <c r="E181" s="6">
        <v>86136</v>
      </c>
      <c r="F181" s="6">
        <v>762390</v>
      </c>
      <c r="G181" s="6">
        <v>6201184</v>
      </c>
      <c r="H181" s="6">
        <v>2863215</v>
      </c>
      <c r="I181" s="70">
        <v>14366765</v>
      </c>
      <c r="J181" s="6">
        <v>907985</v>
      </c>
      <c r="K181" s="6">
        <v>6127057</v>
      </c>
      <c r="L181" s="6">
        <v>6098049</v>
      </c>
      <c r="M181" s="7">
        <v>301</v>
      </c>
      <c r="N181" s="6">
        <v>7737272</v>
      </c>
      <c r="O181" s="6">
        <v>14476</v>
      </c>
      <c r="P181" s="6">
        <v>35055655</v>
      </c>
      <c r="Q181" s="6">
        <v>4259007</v>
      </c>
      <c r="R181" s="6">
        <v>772</v>
      </c>
      <c r="S181" s="68"/>
      <c r="T181" s="68"/>
      <c r="U181" s="6">
        <v>8248935</v>
      </c>
      <c r="V181" s="6">
        <v>65926</v>
      </c>
      <c r="W181" s="68"/>
    </row>
    <row r="182" spans="1:23" x14ac:dyDescent="0.15">
      <c r="A182" s="69">
        <v>42704</v>
      </c>
      <c r="B182" s="6">
        <v>77722554</v>
      </c>
      <c r="C182" s="6">
        <v>111847</v>
      </c>
      <c r="D182" s="6">
        <v>501598</v>
      </c>
      <c r="E182" s="6">
        <v>112429</v>
      </c>
      <c r="F182" s="6">
        <v>555640</v>
      </c>
      <c r="G182" s="6">
        <v>5414932</v>
      </c>
      <c r="H182" s="6">
        <v>2993250</v>
      </c>
      <c r="I182" s="70">
        <v>14957091</v>
      </c>
      <c r="J182" s="6">
        <v>718970</v>
      </c>
      <c r="K182" s="6">
        <v>5286863</v>
      </c>
      <c r="L182" s="6">
        <v>6682528.96</v>
      </c>
      <c r="M182" s="7">
        <v>529</v>
      </c>
      <c r="N182" s="6">
        <v>10773309</v>
      </c>
      <c r="O182" s="6">
        <v>14308</v>
      </c>
      <c r="P182" s="6">
        <v>39627162</v>
      </c>
      <c r="Q182" s="6">
        <v>5186023</v>
      </c>
      <c r="R182" s="6">
        <v>936</v>
      </c>
      <c r="S182" s="68"/>
      <c r="T182" s="68"/>
      <c r="U182" s="6">
        <v>10341935</v>
      </c>
      <c r="V182" s="6">
        <v>60233</v>
      </c>
      <c r="W182" s="68"/>
    </row>
    <row r="183" spans="1:23" x14ac:dyDescent="0.15">
      <c r="A183" s="69">
        <v>42735</v>
      </c>
      <c r="B183" s="6">
        <v>88182706</v>
      </c>
      <c r="C183" s="6">
        <v>124915</v>
      </c>
      <c r="D183" s="6"/>
      <c r="E183" s="6">
        <v>70531</v>
      </c>
      <c r="F183" s="6">
        <v>470615</v>
      </c>
      <c r="G183" s="6">
        <v>6567114</v>
      </c>
      <c r="H183" s="6">
        <v>3505887</v>
      </c>
      <c r="I183" s="70">
        <v>16496009</v>
      </c>
      <c r="J183" s="6">
        <v>841590</v>
      </c>
      <c r="K183" s="6">
        <v>6169926</v>
      </c>
      <c r="L183" s="6">
        <v>6483894</v>
      </c>
      <c r="M183" s="7">
        <v>629</v>
      </c>
      <c r="N183" s="6">
        <v>8562571</v>
      </c>
      <c r="O183" s="6">
        <v>27240</v>
      </c>
      <c r="P183" s="6">
        <v>37870168</v>
      </c>
      <c r="Q183" s="6">
        <v>6483856</v>
      </c>
      <c r="R183" s="6">
        <v>881</v>
      </c>
      <c r="S183" s="68"/>
      <c r="T183" s="68"/>
      <c r="U183" s="6">
        <v>4389863</v>
      </c>
      <c r="V183" s="6">
        <v>69545</v>
      </c>
      <c r="W183" s="68"/>
    </row>
    <row r="184" spans="1:23" x14ac:dyDescent="0.15">
      <c r="A184" s="69">
        <v>42766</v>
      </c>
      <c r="B184" s="6">
        <v>62863654</v>
      </c>
      <c r="C184" s="6">
        <v>76893</v>
      </c>
      <c r="D184" s="6">
        <v>605038</v>
      </c>
      <c r="E184" s="6">
        <v>57471</v>
      </c>
      <c r="F184" s="6">
        <v>1574399</v>
      </c>
      <c r="G184" s="6">
        <v>4986007</v>
      </c>
      <c r="H184" s="6">
        <v>2826671</v>
      </c>
      <c r="I184" s="70">
        <v>9747893</v>
      </c>
      <c r="J184" s="6">
        <v>499970</v>
      </c>
      <c r="K184" s="6">
        <v>5205884</v>
      </c>
      <c r="L184" s="6">
        <v>5266541.040000001</v>
      </c>
      <c r="M184" s="7">
        <v>295</v>
      </c>
      <c r="N184" s="6">
        <v>7731612</v>
      </c>
      <c r="O184" s="6">
        <v>23172</v>
      </c>
      <c r="P184" s="6">
        <v>37476376</v>
      </c>
      <c r="Q184" s="6">
        <v>4567076</v>
      </c>
      <c r="R184" s="6">
        <v>777</v>
      </c>
      <c r="S184" s="68"/>
      <c r="T184" s="68"/>
      <c r="U184" s="6">
        <v>10078821</v>
      </c>
      <c r="V184" s="6">
        <v>53747</v>
      </c>
      <c r="W184" s="68"/>
    </row>
    <row r="185" spans="1:23" x14ac:dyDescent="0.15">
      <c r="A185" s="69">
        <v>42794</v>
      </c>
      <c r="B185" s="6">
        <v>64777217</v>
      </c>
      <c r="C185" s="6">
        <v>76979</v>
      </c>
      <c r="D185" s="6">
        <v>391353</v>
      </c>
      <c r="E185" s="6">
        <v>40933</v>
      </c>
      <c r="F185" s="6">
        <v>929631</v>
      </c>
      <c r="G185" s="6">
        <v>4841324</v>
      </c>
      <c r="H185" s="6">
        <v>2602631</v>
      </c>
      <c r="I185" s="70">
        <v>11024293</v>
      </c>
      <c r="J185" s="6">
        <v>477315</v>
      </c>
      <c r="K185" s="6">
        <v>5060229</v>
      </c>
      <c r="L185" s="6">
        <v>4715895</v>
      </c>
      <c r="M185" s="7">
        <v>229</v>
      </c>
      <c r="N185" s="6">
        <v>7353059</v>
      </c>
      <c r="O185" s="6">
        <v>27272</v>
      </c>
      <c r="P185" s="6">
        <v>36415635</v>
      </c>
      <c r="Q185" s="6">
        <v>4499678</v>
      </c>
      <c r="R185" s="6">
        <v>848</v>
      </c>
      <c r="S185" s="68"/>
      <c r="T185" s="68"/>
      <c r="U185" s="6">
        <v>9863832</v>
      </c>
      <c r="V185" s="6">
        <v>56024</v>
      </c>
      <c r="W185" s="68"/>
    </row>
    <row r="186" spans="1:23" x14ac:dyDescent="0.15">
      <c r="A186" s="69">
        <v>42825</v>
      </c>
      <c r="B186" s="6">
        <v>81988537</v>
      </c>
      <c r="C186" s="6">
        <v>120624</v>
      </c>
      <c r="D186" s="6">
        <v>554856</v>
      </c>
      <c r="E186" s="6">
        <v>77555</v>
      </c>
      <c r="F186" s="6">
        <v>1400405</v>
      </c>
      <c r="G186" s="6">
        <v>5052024</v>
      </c>
      <c r="H186" s="6">
        <v>2808258</v>
      </c>
      <c r="I186" s="70">
        <v>13628494</v>
      </c>
      <c r="J186" s="6">
        <v>754518</v>
      </c>
      <c r="K186" s="6">
        <v>5430090</v>
      </c>
      <c r="L186" s="6">
        <v>5944813.04</v>
      </c>
      <c r="M186" s="7">
        <v>216</v>
      </c>
      <c r="N186" s="6">
        <v>8126226</v>
      </c>
      <c r="O186" s="6">
        <v>25380</v>
      </c>
      <c r="P186" s="6">
        <v>43374505</v>
      </c>
      <c r="Q186" s="6">
        <v>5445604</v>
      </c>
      <c r="R186" s="6">
        <v>950</v>
      </c>
      <c r="S186" s="68"/>
      <c r="T186" s="68"/>
      <c r="U186" s="6">
        <v>11016041</v>
      </c>
      <c r="V186" s="6">
        <v>66808</v>
      </c>
      <c r="W186" s="68"/>
    </row>
    <row r="187" spans="1:23" x14ac:dyDescent="0.15">
      <c r="A187" s="69">
        <v>42855</v>
      </c>
      <c r="B187" s="6">
        <v>77605533</v>
      </c>
      <c r="C187" s="6">
        <v>85363</v>
      </c>
      <c r="D187" s="6"/>
      <c r="E187" s="6">
        <v>43292</v>
      </c>
      <c r="F187" s="6">
        <v>1172554</v>
      </c>
      <c r="G187" s="6">
        <v>5352253</v>
      </c>
      <c r="H187" s="6">
        <v>2744911</v>
      </c>
      <c r="I187" s="70">
        <v>13088586</v>
      </c>
      <c r="J187" s="6">
        <v>509812</v>
      </c>
      <c r="K187" s="6">
        <v>5834951</v>
      </c>
      <c r="L187" s="6">
        <v>6081562.96</v>
      </c>
      <c r="M187" s="7">
        <v>460</v>
      </c>
      <c r="N187" s="6">
        <v>8348789</v>
      </c>
      <c r="O187" s="6"/>
      <c r="P187" s="6">
        <v>45330908</v>
      </c>
      <c r="Q187" s="6">
        <v>4941731</v>
      </c>
      <c r="R187" s="6">
        <v>888</v>
      </c>
      <c r="S187" s="68"/>
      <c r="T187" s="68"/>
      <c r="U187" s="6">
        <v>10384669</v>
      </c>
      <c r="V187" s="6">
        <v>76879</v>
      </c>
      <c r="W187" s="68"/>
    </row>
    <row r="188" spans="1:23" x14ac:dyDescent="0.15">
      <c r="A188" s="69">
        <v>42886</v>
      </c>
      <c r="B188" s="6">
        <v>104184989</v>
      </c>
      <c r="C188" s="6">
        <v>128049</v>
      </c>
      <c r="D188" s="6">
        <v>455232</v>
      </c>
      <c r="E188" s="6">
        <v>44939</v>
      </c>
      <c r="F188" s="6">
        <v>1543697</v>
      </c>
      <c r="G188" s="6">
        <v>5152948</v>
      </c>
      <c r="H188" s="6">
        <v>2698888</v>
      </c>
      <c r="I188" s="70">
        <v>16851780</v>
      </c>
      <c r="J188" s="6">
        <v>731716</v>
      </c>
      <c r="K188" s="6">
        <v>5347011</v>
      </c>
      <c r="L188" s="6">
        <v>7368838</v>
      </c>
      <c r="M188" s="7">
        <v>1264</v>
      </c>
      <c r="N188" s="6">
        <v>7827135</v>
      </c>
      <c r="O188" s="6">
        <v>20096</v>
      </c>
      <c r="P188" s="6">
        <v>53031723</v>
      </c>
      <c r="Q188" s="6">
        <v>5266876</v>
      </c>
      <c r="R188" s="6">
        <v>1181</v>
      </c>
      <c r="S188" s="68"/>
      <c r="T188" s="68"/>
      <c r="U188" s="6">
        <v>10554426</v>
      </c>
      <c r="V188" s="6">
        <v>79476</v>
      </c>
      <c r="W188" s="68"/>
    </row>
    <row r="189" spans="1:23" x14ac:dyDescent="0.15">
      <c r="A189" s="69">
        <v>42916</v>
      </c>
      <c r="B189" s="6">
        <v>112828780</v>
      </c>
      <c r="C189" s="6">
        <v>132589</v>
      </c>
      <c r="D189" s="6">
        <v>515526</v>
      </c>
      <c r="E189" s="6">
        <v>51616</v>
      </c>
      <c r="F189" s="6">
        <v>1866817</v>
      </c>
      <c r="G189" s="6">
        <v>4892124</v>
      </c>
      <c r="H189" s="6">
        <v>2667528</v>
      </c>
      <c r="I189" s="70">
        <v>17908365</v>
      </c>
      <c r="J189" s="6">
        <v>716864</v>
      </c>
      <c r="K189" s="6">
        <v>5563379</v>
      </c>
      <c r="L189" s="6">
        <v>6632901.0399999991</v>
      </c>
      <c r="M189" s="7">
        <v>477</v>
      </c>
      <c r="N189" s="6">
        <v>8268642</v>
      </c>
      <c r="O189" s="6">
        <v>19028</v>
      </c>
      <c r="P189" s="6">
        <v>65826993</v>
      </c>
      <c r="Q189" s="6">
        <v>5946656</v>
      </c>
      <c r="R189" s="6">
        <v>1130</v>
      </c>
      <c r="S189" s="68"/>
      <c r="T189" s="68"/>
      <c r="U189" s="6">
        <v>11373966</v>
      </c>
      <c r="V189" s="6">
        <v>90733</v>
      </c>
      <c r="W189" s="68"/>
    </row>
    <row r="190" spans="1:23" x14ac:dyDescent="0.15">
      <c r="A190" s="69">
        <v>42947</v>
      </c>
      <c r="B190" s="6">
        <v>119320977</v>
      </c>
      <c r="C190" s="6">
        <v>123799</v>
      </c>
      <c r="D190" s="6">
        <v>452963</v>
      </c>
      <c r="E190" s="6">
        <v>47541</v>
      </c>
      <c r="F190" s="6">
        <v>1166955</v>
      </c>
      <c r="G190" s="6">
        <v>4690825</v>
      </c>
      <c r="H190" s="6">
        <v>2793691</v>
      </c>
      <c r="I190" s="70">
        <v>16566006</v>
      </c>
      <c r="J190" s="6">
        <v>655834</v>
      </c>
      <c r="K190" s="6">
        <v>5306200</v>
      </c>
      <c r="L190" s="6">
        <v>6721034.9600000009</v>
      </c>
      <c r="M190" s="7">
        <v>470</v>
      </c>
      <c r="N190" s="6">
        <v>7498010</v>
      </c>
      <c r="O190" s="6">
        <v>17756</v>
      </c>
      <c r="P190" s="6">
        <v>78904154</v>
      </c>
      <c r="Q190" s="6">
        <v>6546304</v>
      </c>
      <c r="R190" s="6">
        <v>1086</v>
      </c>
      <c r="S190" s="68"/>
      <c r="T190" s="68"/>
      <c r="U190" s="6">
        <v>8514168</v>
      </c>
      <c r="V190" s="6">
        <v>69950</v>
      </c>
      <c r="W190" s="68"/>
    </row>
    <row r="191" spans="1:23" x14ac:dyDescent="0.15">
      <c r="A191" s="69">
        <v>42978</v>
      </c>
      <c r="B191" s="6">
        <v>99475556</v>
      </c>
      <c r="C191" s="6">
        <v>128352</v>
      </c>
      <c r="D191" s="6">
        <v>498765</v>
      </c>
      <c r="E191" s="6">
        <v>54975</v>
      </c>
      <c r="F191" s="6">
        <v>1500484</v>
      </c>
      <c r="G191" s="6">
        <v>4621268</v>
      </c>
      <c r="H191" s="6">
        <v>2320443</v>
      </c>
      <c r="I191" s="70">
        <v>15949703</v>
      </c>
      <c r="J191" s="6">
        <v>781734</v>
      </c>
      <c r="K191" s="6">
        <v>5140512</v>
      </c>
      <c r="L191" s="6">
        <v>6192026.04</v>
      </c>
      <c r="M191" s="7">
        <v>412</v>
      </c>
      <c r="N191" s="6">
        <v>7800437</v>
      </c>
      <c r="O191" s="6">
        <v>20044</v>
      </c>
      <c r="P191" s="6">
        <v>56192363</v>
      </c>
      <c r="Q191" s="6">
        <v>4872247</v>
      </c>
      <c r="R191" s="6">
        <v>1244</v>
      </c>
      <c r="S191" s="68"/>
      <c r="T191" s="68"/>
      <c r="U191" s="6">
        <v>11697650</v>
      </c>
      <c r="V191" s="6">
        <v>61664</v>
      </c>
      <c r="W191" s="68"/>
    </row>
    <row r="192" spans="1:23" x14ac:dyDescent="0.15">
      <c r="A192" s="69">
        <v>43008</v>
      </c>
      <c r="B192" s="6">
        <v>85234898</v>
      </c>
      <c r="C192" s="6">
        <v>116514</v>
      </c>
      <c r="D192" s="6">
        <v>335424</v>
      </c>
      <c r="E192" s="6">
        <v>66606</v>
      </c>
      <c r="F192" s="6">
        <v>768896</v>
      </c>
      <c r="G192" s="6">
        <v>5079911</v>
      </c>
      <c r="H192" s="6">
        <v>2781956</v>
      </c>
      <c r="I192" s="70">
        <v>13743783</v>
      </c>
      <c r="J192" s="6">
        <v>576354</v>
      </c>
      <c r="K192" s="6">
        <v>4990508</v>
      </c>
      <c r="L192" s="6">
        <v>5208804.959999999</v>
      </c>
      <c r="M192" s="7">
        <v>386</v>
      </c>
      <c r="N192" s="6">
        <v>8937848</v>
      </c>
      <c r="O192" s="6">
        <v>18040</v>
      </c>
      <c r="P192" s="6">
        <v>45202387</v>
      </c>
      <c r="Q192" s="6">
        <v>5242948</v>
      </c>
      <c r="R192" s="6">
        <v>1065</v>
      </c>
      <c r="S192" s="68"/>
      <c r="T192" s="68"/>
      <c r="U192" s="6">
        <v>11735140</v>
      </c>
      <c r="V192" s="6">
        <v>73419</v>
      </c>
      <c r="W192" s="68"/>
    </row>
    <row r="193" spans="1:23" x14ac:dyDescent="0.15">
      <c r="A193" s="69">
        <v>43039</v>
      </c>
      <c r="B193" s="6">
        <v>75437391</v>
      </c>
      <c r="C193" s="6">
        <v>102206</v>
      </c>
      <c r="D193" s="6">
        <v>366083</v>
      </c>
      <c r="E193" s="6">
        <v>66957</v>
      </c>
      <c r="F193" s="6">
        <v>1091689</v>
      </c>
      <c r="G193" s="6">
        <v>6027366</v>
      </c>
      <c r="H193" s="6">
        <v>2940868</v>
      </c>
      <c r="I193" s="70">
        <v>13644499</v>
      </c>
      <c r="J193" s="6">
        <v>817578</v>
      </c>
      <c r="K193" s="6">
        <v>5724411</v>
      </c>
      <c r="L193" s="6">
        <v>6098049</v>
      </c>
      <c r="M193" s="7">
        <v>428</v>
      </c>
      <c r="N193" s="6">
        <v>8529673</v>
      </c>
      <c r="O193" s="6">
        <v>17964</v>
      </c>
      <c r="P193" s="6">
        <v>39842995</v>
      </c>
      <c r="Q193" s="6">
        <v>4912061</v>
      </c>
      <c r="R193" s="6">
        <v>1146</v>
      </c>
      <c r="S193" s="68"/>
      <c r="T193" s="68"/>
      <c r="U193" s="6">
        <v>9592412</v>
      </c>
      <c r="V193" s="6">
        <v>51788</v>
      </c>
      <c r="W193" s="68"/>
    </row>
    <row r="194" spans="1:23" x14ac:dyDescent="0.15">
      <c r="A194" s="69">
        <v>43069</v>
      </c>
      <c r="B194" s="6">
        <v>75073050</v>
      </c>
      <c r="C194" s="6">
        <v>117710</v>
      </c>
      <c r="D194" s="6">
        <v>380382</v>
      </c>
      <c r="E194" s="6">
        <v>79639</v>
      </c>
      <c r="F194" s="6">
        <v>991259</v>
      </c>
      <c r="G194" s="6">
        <v>5290905</v>
      </c>
      <c r="H194" s="6">
        <v>2724297</v>
      </c>
      <c r="I194" s="70">
        <v>13380218</v>
      </c>
      <c r="J194" s="6">
        <v>725840</v>
      </c>
      <c r="K194" s="6">
        <v>5265917</v>
      </c>
      <c r="L194" s="6">
        <v>6682528.96</v>
      </c>
      <c r="M194" s="7">
        <v>594</v>
      </c>
      <c r="N194" s="6">
        <v>9574088</v>
      </c>
      <c r="O194" s="6">
        <v>19328</v>
      </c>
      <c r="P194" s="6">
        <v>39364219</v>
      </c>
      <c r="Q194" s="6">
        <v>5267194</v>
      </c>
      <c r="R194" s="6">
        <v>931</v>
      </c>
      <c r="S194" s="68"/>
      <c r="T194" s="68"/>
      <c r="U194" s="6">
        <v>10183983</v>
      </c>
      <c r="V194" s="6">
        <v>53574</v>
      </c>
      <c r="W194" s="68"/>
    </row>
    <row r="195" spans="1:23" x14ac:dyDescent="0.15">
      <c r="A195" s="69">
        <v>43100</v>
      </c>
      <c r="B195" s="6">
        <v>94850537</v>
      </c>
      <c r="C195" s="6">
        <v>124691</v>
      </c>
      <c r="D195" s="6">
        <v>308445</v>
      </c>
      <c r="E195" s="6">
        <v>71095</v>
      </c>
      <c r="F195" s="6">
        <v>875806</v>
      </c>
      <c r="G195" s="6">
        <v>6298645</v>
      </c>
      <c r="H195" s="6">
        <v>3206976</v>
      </c>
      <c r="I195" s="70">
        <v>15687706</v>
      </c>
      <c r="J195" s="6">
        <v>841755</v>
      </c>
      <c r="K195" s="6">
        <v>6056654</v>
      </c>
      <c r="L195" s="6">
        <v>6483894</v>
      </c>
      <c r="M195" s="7">
        <v>538</v>
      </c>
      <c r="N195" s="6">
        <v>7665719</v>
      </c>
      <c r="O195" s="6">
        <v>29580</v>
      </c>
      <c r="P195" s="6">
        <v>39083463</v>
      </c>
      <c r="Q195" s="6">
        <v>6683046</v>
      </c>
      <c r="R195" s="6">
        <v>948</v>
      </c>
      <c r="S195" s="68"/>
      <c r="T195" s="68"/>
      <c r="U195" s="6">
        <v>11502354</v>
      </c>
      <c r="V195" s="6">
        <v>63832</v>
      </c>
      <c r="W195" s="68"/>
    </row>
    <row r="196" spans="1:23" x14ac:dyDescent="0.15">
      <c r="A196" s="69">
        <v>43131</v>
      </c>
      <c r="B196" s="6">
        <v>64484786</v>
      </c>
      <c r="C196" s="6">
        <v>98205</v>
      </c>
      <c r="D196" s="6">
        <v>361325</v>
      </c>
      <c r="E196" s="6">
        <v>50936</v>
      </c>
      <c r="F196" s="6">
        <v>1175745</v>
      </c>
      <c r="G196" s="6">
        <v>5108437</v>
      </c>
      <c r="H196" s="6">
        <v>2531844</v>
      </c>
      <c r="I196" s="70">
        <v>9382123</v>
      </c>
      <c r="J196" s="6">
        <v>476203</v>
      </c>
      <c r="K196" s="6">
        <v>5435950</v>
      </c>
      <c r="L196" s="6">
        <v>4532433.959999999</v>
      </c>
      <c r="M196" s="7">
        <v>264</v>
      </c>
      <c r="N196" s="6">
        <v>7825273</v>
      </c>
      <c r="O196" s="6">
        <v>24632</v>
      </c>
      <c r="P196" s="6">
        <v>37694041</v>
      </c>
      <c r="Q196" s="6">
        <v>4431454</v>
      </c>
      <c r="R196" s="6">
        <v>922</v>
      </c>
      <c r="S196" s="68"/>
      <c r="T196" s="68"/>
      <c r="U196" s="6">
        <v>10728292</v>
      </c>
      <c r="V196" s="6">
        <v>58098</v>
      </c>
      <c r="W196" s="68"/>
    </row>
    <row r="197" spans="1:23" x14ac:dyDescent="0.15">
      <c r="A197" s="69">
        <v>43159</v>
      </c>
      <c r="B197" s="6">
        <v>66274952</v>
      </c>
      <c r="C197" s="6">
        <v>116560</v>
      </c>
      <c r="D197" s="6">
        <v>328890</v>
      </c>
      <c r="E197" s="6">
        <v>55835</v>
      </c>
      <c r="F197" s="6">
        <v>738219</v>
      </c>
      <c r="G197" s="6">
        <v>4547685</v>
      </c>
      <c r="H197" s="6">
        <v>2429690</v>
      </c>
      <c r="I197" s="70">
        <v>10056959</v>
      </c>
      <c r="J197" s="6">
        <v>496851</v>
      </c>
      <c r="K197" s="6">
        <v>4953958</v>
      </c>
      <c r="L197" s="6">
        <v>4004342.0400000005</v>
      </c>
      <c r="M197" s="7">
        <v>577</v>
      </c>
      <c r="N197" s="6">
        <v>8168494</v>
      </c>
      <c r="O197" s="6">
        <v>21464</v>
      </c>
      <c r="P197" s="6">
        <v>35602710</v>
      </c>
      <c r="Q197" s="6">
        <v>4679193</v>
      </c>
      <c r="R197" s="6">
        <v>872</v>
      </c>
      <c r="S197" s="68"/>
      <c r="T197" s="68"/>
      <c r="U197" s="6">
        <v>10433919</v>
      </c>
      <c r="V197" s="6">
        <v>58520</v>
      </c>
      <c r="W197" s="68"/>
    </row>
    <row r="198" spans="1:23" x14ac:dyDescent="0.15">
      <c r="A198" s="69">
        <v>43190</v>
      </c>
      <c r="B198" s="6">
        <v>83435165</v>
      </c>
      <c r="C198" s="6">
        <v>135236</v>
      </c>
      <c r="D198" s="6">
        <v>332129</v>
      </c>
      <c r="E198" s="6">
        <v>57218</v>
      </c>
      <c r="F198" s="6">
        <v>1115817</v>
      </c>
      <c r="G198" s="6">
        <v>5161900</v>
      </c>
      <c r="H198" s="6">
        <v>2362732</v>
      </c>
      <c r="I198" s="70">
        <v>12794499</v>
      </c>
      <c r="J198" s="6">
        <v>714072</v>
      </c>
      <c r="K198" s="6">
        <v>5548086</v>
      </c>
      <c r="L198" s="6">
        <v>5156420.04</v>
      </c>
      <c r="M198" s="7">
        <v>319</v>
      </c>
      <c r="N198" s="6">
        <v>9098630</v>
      </c>
      <c r="O198" s="6">
        <v>18944</v>
      </c>
      <c r="P198" s="6">
        <v>45169051</v>
      </c>
      <c r="Q198" s="6">
        <v>5475453</v>
      </c>
      <c r="R198" s="6">
        <v>1003</v>
      </c>
      <c r="S198" s="68"/>
      <c r="T198" s="68"/>
      <c r="U198" s="6">
        <v>11918592</v>
      </c>
      <c r="V198" s="6">
        <v>77915</v>
      </c>
      <c r="W198" s="68"/>
    </row>
    <row r="199" spans="1:23" x14ac:dyDescent="0.15">
      <c r="A199" s="69">
        <v>43220</v>
      </c>
      <c r="B199" s="6">
        <v>77906443</v>
      </c>
      <c r="C199" s="6">
        <v>118212</v>
      </c>
      <c r="D199" s="6">
        <v>451602</v>
      </c>
      <c r="E199" s="6">
        <v>39988</v>
      </c>
      <c r="F199" s="6">
        <v>1191909</v>
      </c>
      <c r="G199" s="6">
        <v>5577798</v>
      </c>
      <c r="H199" s="6">
        <v>2493469</v>
      </c>
      <c r="I199" s="70">
        <v>11858897</v>
      </c>
      <c r="J199" s="6">
        <v>537315</v>
      </c>
      <c r="K199" s="6">
        <v>5786610</v>
      </c>
      <c r="L199" s="6">
        <v>5029683.96</v>
      </c>
      <c r="M199" s="7">
        <v>312</v>
      </c>
      <c r="N199" s="6">
        <v>8481370</v>
      </c>
      <c r="O199" s="6">
        <v>16820</v>
      </c>
      <c r="P199" s="6">
        <v>44582079</v>
      </c>
      <c r="Q199" s="6">
        <v>5246010</v>
      </c>
      <c r="R199" s="6">
        <v>887</v>
      </c>
      <c r="S199" s="5"/>
      <c r="T199" s="68"/>
      <c r="U199" s="6">
        <v>9739631</v>
      </c>
      <c r="V199" s="6">
        <v>148795</v>
      </c>
      <c r="W199" s="73">
        <v>333078</v>
      </c>
    </row>
    <row r="200" spans="1:23" x14ac:dyDescent="0.15">
      <c r="A200" s="69">
        <v>43251</v>
      </c>
      <c r="B200" s="6">
        <v>114368906</v>
      </c>
      <c r="C200" s="6">
        <v>226727</v>
      </c>
      <c r="D200" s="6">
        <v>365165</v>
      </c>
      <c r="E200" s="6">
        <v>37926</v>
      </c>
      <c r="F200" s="6">
        <v>1223525</v>
      </c>
      <c r="G200" s="6">
        <v>5041177</v>
      </c>
      <c r="H200" s="6">
        <v>2467970</v>
      </c>
      <c r="I200" s="70">
        <v>16763352</v>
      </c>
      <c r="J200" s="6">
        <v>800709</v>
      </c>
      <c r="K200" s="6">
        <v>5130756</v>
      </c>
      <c r="L200" s="6">
        <v>6882155.040000001</v>
      </c>
      <c r="M200" s="7">
        <v>375</v>
      </c>
      <c r="N200" s="6">
        <v>8468727</v>
      </c>
      <c r="O200" s="6">
        <v>15912</v>
      </c>
      <c r="P200" s="6">
        <v>63239220</v>
      </c>
      <c r="Q200" s="6">
        <v>5591934</v>
      </c>
      <c r="R200" s="6">
        <v>1285</v>
      </c>
      <c r="S200" s="5"/>
      <c r="T200" s="68"/>
      <c r="U200" s="6">
        <v>9809224</v>
      </c>
      <c r="V200" s="6">
        <v>95949</v>
      </c>
      <c r="W200" s="73">
        <v>1395312</v>
      </c>
    </row>
    <row r="201" spans="1:23" x14ac:dyDescent="0.15">
      <c r="A201" s="69">
        <v>43281</v>
      </c>
      <c r="B201" s="6">
        <v>108456879</v>
      </c>
      <c r="C201" s="6">
        <v>158067</v>
      </c>
      <c r="D201" s="6">
        <v>415982</v>
      </c>
      <c r="E201" s="6">
        <v>47079</v>
      </c>
      <c r="F201" s="6">
        <v>1311948</v>
      </c>
      <c r="G201" s="6">
        <v>4809375</v>
      </c>
      <c r="H201" s="6">
        <v>2285262</v>
      </c>
      <c r="I201" s="70">
        <v>15271999</v>
      </c>
      <c r="J201" s="6">
        <v>680388</v>
      </c>
      <c r="K201" s="6">
        <v>5564553</v>
      </c>
      <c r="L201" s="6">
        <v>5296434</v>
      </c>
      <c r="M201" s="7">
        <v>564</v>
      </c>
      <c r="N201" s="6">
        <v>9198985</v>
      </c>
      <c r="O201" s="6">
        <v>18096</v>
      </c>
      <c r="P201" s="6">
        <v>66625479</v>
      </c>
      <c r="Q201" s="6">
        <v>6119225</v>
      </c>
      <c r="R201" s="6">
        <v>1145</v>
      </c>
      <c r="S201" s="5"/>
      <c r="T201" s="68"/>
      <c r="U201" s="6">
        <v>11672791</v>
      </c>
      <c r="V201" s="6">
        <v>101491</v>
      </c>
      <c r="W201" s="73">
        <v>884826</v>
      </c>
    </row>
    <row r="202" spans="1:23" x14ac:dyDescent="0.15">
      <c r="A202" s="69">
        <v>43312</v>
      </c>
      <c r="B202" s="6">
        <v>123632841</v>
      </c>
      <c r="C202" s="6">
        <v>135315</v>
      </c>
      <c r="D202" s="6">
        <v>393921</v>
      </c>
      <c r="E202" s="6">
        <v>49211</v>
      </c>
      <c r="F202" s="6">
        <v>1333045</v>
      </c>
      <c r="G202" s="6">
        <v>4924487</v>
      </c>
      <c r="H202" s="6">
        <v>2630120</v>
      </c>
      <c r="I202" s="70">
        <v>15416594</v>
      </c>
      <c r="J202" s="6">
        <v>690772</v>
      </c>
      <c r="K202" s="6">
        <v>5198398</v>
      </c>
      <c r="L202" s="6">
        <v>5540625.96</v>
      </c>
      <c r="M202" s="7">
        <v>312</v>
      </c>
      <c r="N202" s="6">
        <v>7429710</v>
      </c>
      <c r="O202" s="6">
        <v>13900</v>
      </c>
      <c r="P202" s="6">
        <v>75366141</v>
      </c>
      <c r="Q202" s="6">
        <v>6380095</v>
      </c>
      <c r="R202" s="6">
        <v>1198</v>
      </c>
      <c r="S202" s="5"/>
      <c r="T202" s="68"/>
      <c r="U202" s="6">
        <v>8566149</v>
      </c>
      <c r="V202" s="6">
        <v>84187</v>
      </c>
      <c r="W202" s="73">
        <v>1188558</v>
      </c>
    </row>
    <row r="203" spans="1:23" x14ac:dyDescent="0.15">
      <c r="A203" s="69">
        <v>43343</v>
      </c>
      <c r="B203" s="6">
        <v>102373723</v>
      </c>
      <c r="C203" s="6">
        <v>171644</v>
      </c>
      <c r="D203" s="6">
        <v>361385</v>
      </c>
      <c r="E203" s="6">
        <v>42580</v>
      </c>
      <c r="F203" s="6">
        <v>824332</v>
      </c>
      <c r="G203" s="6">
        <v>4596249</v>
      </c>
      <c r="H203" s="6">
        <v>2152141</v>
      </c>
      <c r="I203" s="70">
        <v>14408373</v>
      </c>
      <c r="J203" s="6">
        <v>783425</v>
      </c>
      <c r="K203" s="6">
        <v>4969413</v>
      </c>
      <c r="L203" s="6">
        <v>5206109.040000001</v>
      </c>
      <c r="M203" s="7">
        <v>300</v>
      </c>
      <c r="N203" s="6">
        <v>7219498</v>
      </c>
      <c r="O203" s="6">
        <v>15684</v>
      </c>
      <c r="P203" s="6">
        <v>55223485</v>
      </c>
      <c r="Q203" s="6">
        <v>5104329</v>
      </c>
      <c r="R203" s="6">
        <v>1091</v>
      </c>
      <c r="S203" s="5"/>
      <c r="T203" s="68"/>
      <c r="U203" s="6">
        <v>10691437</v>
      </c>
      <c r="V203" s="6">
        <v>97096</v>
      </c>
      <c r="W203" s="73">
        <v>822516</v>
      </c>
    </row>
    <row r="204" spans="1:23" x14ac:dyDescent="0.15">
      <c r="A204" s="69">
        <v>43373</v>
      </c>
      <c r="B204" s="6">
        <v>79778890</v>
      </c>
      <c r="C204" s="6">
        <v>144631</v>
      </c>
      <c r="D204" s="6">
        <v>284030</v>
      </c>
      <c r="E204" s="6">
        <v>66062</v>
      </c>
      <c r="F204" s="6">
        <v>1059513</v>
      </c>
      <c r="G204" s="6">
        <v>4841755</v>
      </c>
      <c r="H204" s="6">
        <v>2592855</v>
      </c>
      <c r="I204" s="70">
        <v>11002263</v>
      </c>
      <c r="J204" s="6">
        <v>565849</v>
      </c>
      <c r="K204" s="6">
        <v>5155615</v>
      </c>
      <c r="L204" s="6">
        <v>4358613.959999999</v>
      </c>
      <c r="M204" s="7">
        <v>228</v>
      </c>
      <c r="N204" s="6">
        <v>8438515</v>
      </c>
      <c r="O204" s="6">
        <v>16836</v>
      </c>
      <c r="P204" s="6">
        <v>38633336</v>
      </c>
      <c r="Q204" s="6">
        <v>4915647</v>
      </c>
      <c r="R204" s="6">
        <v>859</v>
      </c>
      <c r="S204" s="5"/>
      <c r="T204" s="68"/>
      <c r="U204" s="6">
        <v>10807265</v>
      </c>
      <c r="V204" s="6">
        <v>99694</v>
      </c>
      <c r="W204" s="73">
        <v>482058</v>
      </c>
    </row>
    <row r="205" spans="1:23" x14ac:dyDescent="0.15">
      <c r="A205" s="69">
        <v>43404</v>
      </c>
      <c r="B205" s="6">
        <v>79580368</v>
      </c>
      <c r="C205" s="6">
        <v>148743</v>
      </c>
      <c r="D205" s="6">
        <v>354066</v>
      </c>
      <c r="E205" s="6">
        <v>63803</v>
      </c>
      <c r="F205" s="6">
        <v>1414005</v>
      </c>
      <c r="G205" s="6">
        <v>5865849</v>
      </c>
      <c r="H205" s="6">
        <v>2967881</v>
      </c>
      <c r="I205" s="70">
        <v>13531421</v>
      </c>
      <c r="J205" s="6">
        <v>848023</v>
      </c>
      <c r="K205" s="6">
        <v>6351046</v>
      </c>
      <c r="L205" s="6">
        <v>4898743.92</v>
      </c>
      <c r="M205" s="7">
        <v>642</v>
      </c>
      <c r="N205" s="6">
        <v>8167269</v>
      </c>
      <c r="O205" s="6">
        <v>16916</v>
      </c>
      <c r="P205" s="6">
        <v>36473220</v>
      </c>
      <c r="Q205" s="6">
        <v>4499252</v>
      </c>
      <c r="R205" s="6">
        <v>859</v>
      </c>
      <c r="S205" s="5"/>
      <c r="T205" s="68"/>
      <c r="U205" s="6">
        <v>9411669</v>
      </c>
      <c r="V205" s="6">
        <v>76558</v>
      </c>
      <c r="W205" s="73">
        <v>827642</v>
      </c>
    </row>
    <row r="206" spans="1:23" x14ac:dyDescent="0.15">
      <c r="A206" s="69">
        <v>43434</v>
      </c>
      <c r="B206" s="6">
        <v>79135792</v>
      </c>
      <c r="C206" s="6">
        <v>142236</v>
      </c>
      <c r="D206" s="6">
        <v>230806</v>
      </c>
      <c r="E206" s="6">
        <v>70832</v>
      </c>
      <c r="F206" s="6">
        <v>1326901</v>
      </c>
      <c r="G206" s="6">
        <v>5175053</v>
      </c>
      <c r="H206" s="6">
        <v>2551794</v>
      </c>
      <c r="I206" s="70">
        <v>13286314</v>
      </c>
      <c r="J206" s="6">
        <v>744069</v>
      </c>
      <c r="K206" s="6">
        <v>5382422</v>
      </c>
      <c r="L206" s="6">
        <v>4798038.959999999</v>
      </c>
      <c r="M206" s="7">
        <v>360</v>
      </c>
      <c r="N206" s="6">
        <v>8762567</v>
      </c>
      <c r="O206" s="6">
        <v>12880</v>
      </c>
      <c r="P206" s="6">
        <v>39234701</v>
      </c>
      <c r="Q206" s="6">
        <v>5601478</v>
      </c>
      <c r="R206" s="6">
        <v>836.00000000000011</v>
      </c>
      <c r="S206" s="5"/>
      <c r="T206" s="68"/>
      <c r="U206" s="6">
        <v>9666845</v>
      </c>
      <c r="V206" s="6">
        <v>86991</v>
      </c>
      <c r="W206" s="73">
        <v>786426</v>
      </c>
    </row>
    <row r="207" spans="1:23" x14ac:dyDescent="0.15">
      <c r="A207" s="69">
        <v>43465</v>
      </c>
      <c r="B207" s="6">
        <v>92881529</v>
      </c>
      <c r="C207" s="6">
        <v>161366</v>
      </c>
      <c r="D207" s="6">
        <v>268571</v>
      </c>
      <c r="E207" s="6">
        <v>70846</v>
      </c>
      <c r="F207" s="6">
        <v>976352</v>
      </c>
      <c r="G207" s="6">
        <v>5638978</v>
      </c>
      <c r="H207" s="6">
        <v>2670188</v>
      </c>
      <c r="I207" s="70">
        <v>14338646</v>
      </c>
      <c r="J207" s="6">
        <v>798698</v>
      </c>
      <c r="K207" s="6">
        <v>5641236</v>
      </c>
      <c r="L207" s="6">
        <v>5376924</v>
      </c>
      <c r="M207" s="7">
        <v>300</v>
      </c>
      <c r="N207" s="6">
        <v>8681305</v>
      </c>
      <c r="O207" s="6">
        <v>22692</v>
      </c>
      <c r="P207" s="6">
        <v>37270567</v>
      </c>
      <c r="Q207" s="6">
        <v>6416393</v>
      </c>
      <c r="R207" s="6">
        <v>791.99999999999989</v>
      </c>
      <c r="S207" s="5"/>
      <c r="T207" s="68"/>
      <c r="U207" s="6">
        <v>11375534</v>
      </c>
      <c r="V207" s="6">
        <v>99942</v>
      </c>
      <c r="W207" s="73">
        <v>731718</v>
      </c>
    </row>
    <row r="208" spans="1:23" x14ac:dyDescent="0.15">
      <c r="A208" s="69">
        <v>43496</v>
      </c>
      <c r="B208" s="6">
        <v>66827342</v>
      </c>
      <c r="C208" s="6">
        <v>129618</v>
      </c>
      <c r="D208" s="6">
        <v>260759</v>
      </c>
      <c r="E208" s="6">
        <v>64894</v>
      </c>
      <c r="F208" s="6">
        <v>1187649</v>
      </c>
      <c r="G208" s="6">
        <v>5245851</v>
      </c>
      <c r="H208" s="6">
        <v>2683895</v>
      </c>
      <c r="I208" s="70">
        <v>10061828</v>
      </c>
      <c r="J208" s="6">
        <v>565383</v>
      </c>
      <c r="K208" s="6">
        <v>5657901</v>
      </c>
      <c r="L208" s="6">
        <v>3666080.04</v>
      </c>
      <c r="M208" s="7">
        <v>139</v>
      </c>
      <c r="N208" s="6">
        <v>8968522</v>
      </c>
      <c r="O208" s="6">
        <v>16008.000000000002</v>
      </c>
      <c r="P208" s="6">
        <v>39894441</v>
      </c>
      <c r="Q208" s="6">
        <v>4518331</v>
      </c>
      <c r="R208" s="6">
        <v>754</v>
      </c>
      <c r="S208" s="5"/>
      <c r="T208" s="68"/>
      <c r="U208" s="6">
        <v>9646289</v>
      </c>
      <c r="V208" s="6">
        <v>74599</v>
      </c>
      <c r="W208" s="73">
        <v>513978</v>
      </c>
    </row>
    <row r="209" spans="1:23" x14ac:dyDescent="0.15">
      <c r="A209" s="69">
        <v>43524</v>
      </c>
      <c r="B209" s="6">
        <v>67011800</v>
      </c>
      <c r="C209" s="6">
        <v>125283</v>
      </c>
      <c r="D209" s="6">
        <v>227711</v>
      </c>
      <c r="E209" s="6">
        <v>31438</v>
      </c>
      <c r="F209" s="6">
        <v>983216</v>
      </c>
      <c r="G209" s="6">
        <v>4648173</v>
      </c>
      <c r="H209" s="6">
        <v>2231026</v>
      </c>
      <c r="I209" s="70">
        <v>9180657</v>
      </c>
      <c r="J209" s="6">
        <v>457748</v>
      </c>
      <c r="K209" s="6">
        <v>4976661</v>
      </c>
      <c r="L209" s="6">
        <v>3435384</v>
      </c>
      <c r="M209" s="7">
        <v>364</v>
      </c>
      <c r="N209" s="6">
        <v>8063446</v>
      </c>
      <c r="O209" s="6">
        <v>13052</v>
      </c>
      <c r="P209" s="6">
        <v>37290057</v>
      </c>
      <c r="Q209" s="6">
        <v>4593270</v>
      </c>
      <c r="R209" s="6">
        <v>694</v>
      </c>
      <c r="S209" s="5"/>
      <c r="T209" s="68"/>
      <c r="U209" s="6">
        <v>8299713</v>
      </c>
      <c r="V209" s="6">
        <v>56015</v>
      </c>
      <c r="W209" s="73">
        <v>568146</v>
      </c>
    </row>
    <row r="210" spans="1:23" x14ac:dyDescent="0.15">
      <c r="A210" s="69">
        <v>43555</v>
      </c>
      <c r="B210" s="6">
        <v>83221252</v>
      </c>
      <c r="C210" s="6">
        <v>128904</v>
      </c>
      <c r="D210" s="6">
        <v>247797</v>
      </c>
      <c r="E210" s="6">
        <v>69013</v>
      </c>
      <c r="F210" s="6">
        <v>1150059</v>
      </c>
      <c r="G210" s="6">
        <v>4666293</v>
      </c>
      <c r="H210" s="6">
        <v>2633700</v>
      </c>
      <c r="I210" s="70">
        <v>11659794</v>
      </c>
      <c r="J210" s="6">
        <v>600396</v>
      </c>
      <c r="K210" s="6">
        <v>5055383</v>
      </c>
      <c r="L210" s="6">
        <v>4628544.0000000009</v>
      </c>
      <c r="M210" s="7">
        <v>204</v>
      </c>
      <c r="N210" s="6">
        <v>9245859</v>
      </c>
      <c r="O210" s="6">
        <v>25676</v>
      </c>
      <c r="P210" s="6">
        <v>44054214</v>
      </c>
      <c r="Q210" s="6">
        <v>5439243</v>
      </c>
      <c r="R210" s="6">
        <v>789</v>
      </c>
      <c r="S210" s="5"/>
      <c r="T210" s="68"/>
      <c r="U210" s="6">
        <v>12021584</v>
      </c>
      <c r="V210" s="6">
        <v>68159</v>
      </c>
      <c r="W210" s="73">
        <v>689506</v>
      </c>
    </row>
    <row r="211" spans="1:23" x14ac:dyDescent="0.15">
      <c r="A211" s="69">
        <v>43585</v>
      </c>
      <c r="B211" s="6">
        <v>91755452</v>
      </c>
      <c r="C211" s="6">
        <v>419669</v>
      </c>
      <c r="D211" s="6">
        <v>280460</v>
      </c>
      <c r="E211" s="6">
        <v>42633</v>
      </c>
      <c r="F211" s="6">
        <v>1774334</v>
      </c>
      <c r="G211" s="6">
        <v>5671905</v>
      </c>
      <c r="H211" s="6">
        <v>2645474</v>
      </c>
      <c r="I211" s="70">
        <v>13375193</v>
      </c>
      <c r="J211" s="6">
        <v>588744</v>
      </c>
      <c r="K211" s="6">
        <v>6025136</v>
      </c>
      <c r="L211" s="6">
        <v>4196994</v>
      </c>
      <c r="M211" s="7">
        <v>219</v>
      </c>
      <c r="N211" s="6">
        <v>8313492</v>
      </c>
      <c r="O211" s="6">
        <v>13040</v>
      </c>
      <c r="P211" s="6">
        <v>47893074</v>
      </c>
      <c r="Q211" s="6">
        <v>5366531</v>
      </c>
      <c r="R211" s="6">
        <v>894.99999999999989</v>
      </c>
      <c r="S211" s="5"/>
      <c r="T211" s="68"/>
      <c r="U211" s="6">
        <v>9250400</v>
      </c>
      <c r="V211" s="6">
        <v>54788</v>
      </c>
      <c r="W211" s="73">
        <v>733950</v>
      </c>
    </row>
    <row r="212" spans="1:23" x14ac:dyDescent="0.15">
      <c r="A212" s="69">
        <v>43616</v>
      </c>
      <c r="B212" s="6">
        <v>100892606</v>
      </c>
      <c r="C212" s="6">
        <v>13150</v>
      </c>
      <c r="D212" s="6">
        <v>879353</v>
      </c>
      <c r="E212" s="6">
        <v>44098</v>
      </c>
      <c r="F212" s="6">
        <v>1340494</v>
      </c>
      <c r="G212" s="6">
        <v>4592650</v>
      </c>
      <c r="H212" s="6">
        <v>1785703</v>
      </c>
      <c r="I212" s="70">
        <v>13541643</v>
      </c>
      <c r="J212" s="6">
        <v>755031</v>
      </c>
      <c r="K212" s="6">
        <v>5248485</v>
      </c>
      <c r="L212" s="6">
        <v>4961962.92</v>
      </c>
      <c r="M212" s="7">
        <v>165</v>
      </c>
      <c r="N212" s="6">
        <v>10754602</v>
      </c>
      <c r="O212" s="6">
        <v>11970</v>
      </c>
      <c r="P212" s="6">
        <v>53811030</v>
      </c>
      <c r="Q212" s="6">
        <v>4963096</v>
      </c>
      <c r="R212" s="6">
        <v>981</v>
      </c>
      <c r="S212" s="5"/>
      <c r="T212" s="68"/>
      <c r="U212" s="6">
        <v>9016330</v>
      </c>
      <c r="V212" s="6">
        <v>67566</v>
      </c>
      <c r="W212" s="73">
        <v>854688</v>
      </c>
    </row>
    <row r="213" spans="1:23" x14ac:dyDescent="0.15">
      <c r="A213" s="69">
        <v>43646</v>
      </c>
      <c r="B213" s="6">
        <v>111181098</v>
      </c>
      <c r="C213" s="6">
        <v>23605</v>
      </c>
      <c r="D213" s="6">
        <v>-291114</v>
      </c>
      <c r="E213" s="6">
        <v>39344</v>
      </c>
      <c r="F213" s="6">
        <v>2023764</v>
      </c>
      <c r="G213" s="6">
        <v>4981843</v>
      </c>
      <c r="H213" s="6">
        <v>2905331</v>
      </c>
      <c r="I213" s="70">
        <v>14808082</v>
      </c>
      <c r="J213" s="6">
        <v>654249</v>
      </c>
      <c r="K213" s="6">
        <v>5394162</v>
      </c>
      <c r="L213" s="6">
        <v>4503819</v>
      </c>
      <c r="M213" s="7">
        <v>244</v>
      </c>
      <c r="N213" s="6">
        <v>6085827</v>
      </c>
      <c r="O213" s="6">
        <v>14756</v>
      </c>
      <c r="P213" s="6">
        <v>61612156</v>
      </c>
      <c r="Q213" s="6">
        <v>5745449</v>
      </c>
      <c r="R213" s="6">
        <v>987</v>
      </c>
      <c r="S213" s="5"/>
      <c r="T213" s="68"/>
      <c r="U213" s="6">
        <v>12011496</v>
      </c>
      <c r="V213" s="6">
        <v>79339</v>
      </c>
      <c r="W213" s="73">
        <v>1055190</v>
      </c>
    </row>
    <row r="214" spans="1:23" x14ac:dyDescent="0.15">
      <c r="A214" s="69">
        <v>43677</v>
      </c>
      <c r="B214" s="6">
        <v>126593798</v>
      </c>
      <c r="C214" s="6">
        <v>156107</v>
      </c>
      <c r="D214" s="6">
        <v>-30278</v>
      </c>
      <c r="E214" s="6">
        <v>58692</v>
      </c>
      <c r="F214" s="6">
        <v>1492401</v>
      </c>
      <c r="G214" s="6">
        <v>4781046</v>
      </c>
      <c r="H214" s="6">
        <v>2732576</v>
      </c>
      <c r="I214" s="70">
        <v>14679501</v>
      </c>
      <c r="J214" s="6">
        <v>724220</v>
      </c>
      <c r="K214" s="6">
        <v>5376667</v>
      </c>
      <c r="L214" s="6">
        <v>4254810.959999999</v>
      </c>
      <c r="M214" s="7">
        <v>216</v>
      </c>
      <c r="N214" s="6">
        <v>8196632</v>
      </c>
      <c r="O214" s="6">
        <v>13024.000000000002</v>
      </c>
      <c r="P214" s="6">
        <v>68435158</v>
      </c>
      <c r="Q214" s="6">
        <v>6304344</v>
      </c>
      <c r="R214" s="6">
        <v>1104</v>
      </c>
      <c r="S214" s="5"/>
      <c r="T214" s="68"/>
      <c r="U214" s="6">
        <v>6660894</v>
      </c>
      <c r="V214" s="6">
        <v>60942</v>
      </c>
      <c r="W214" s="73">
        <v>840096</v>
      </c>
    </row>
    <row r="215" spans="1:23" x14ac:dyDescent="0.15">
      <c r="A215" s="69">
        <v>43708</v>
      </c>
      <c r="B215" s="6">
        <v>98687095</v>
      </c>
      <c r="C215" s="6">
        <v>162971</v>
      </c>
      <c r="D215" s="6">
        <v>292385</v>
      </c>
      <c r="E215" s="6">
        <v>41170</v>
      </c>
      <c r="F215" s="6">
        <v>937044</v>
      </c>
      <c r="G215" s="6">
        <v>4589806</v>
      </c>
      <c r="H215" s="6">
        <v>2345774</v>
      </c>
      <c r="I215" s="70">
        <v>13375516</v>
      </c>
      <c r="J215" s="6">
        <v>726830</v>
      </c>
      <c r="K215" s="6">
        <v>5223656</v>
      </c>
      <c r="L215" s="6">
        <v>4172471.04</v>
      </c>
      <c r="M215" s="7">
        <v>323</v>
      </c>
      <c r="N215" s="6">
        <v>8401070</v>
      </c>
      <c r="O215" s="6">
        <v>12362</v>
      </c>
      <c r="P215" s="6">
        <v>53120952</v>
      </c>
      <c r="Q215" s="6">
        <v>4854481</v>
      </c>
      <c r="R215" s="6">
        <v>941.00000000000011</v>
      </c>
      <c r="S215" s="5"/>
      <c r="T215" s="68"/>
      <c r="U215" s="6">
        <v>11429902</v>
      </c>
      <c r="V215" s="6">
        <v>67857</v>
      </c>
      <c r="W215" s="73">
        <v>783426</v>
      </c>
    </row>
    <row r="216" spans="1:23" x14ac:dyDescent="0.15">
      <c r="A216" s="69">
        <v>43738</v>
      </c>
      <c r="B216" s="5">
        <v>84430463</v>
      </c>
      <c r="C216" s="5">
        <v>162901</v>
      </c>
      <c r="D216" s="7">
        <v>296484</v>
      </c>
      <c r="E216" s="5">
        <v>70277</v>
      </c>
      <c r="F216" s="5">
        <v>1976972</v>
      </c>
      <c r="G216" s="7">
        <v>4861558</v>
      </c>
      <c r="H216" s="7">
        <v>2550178</v>
      </c>
      <c r="I216" s="5">
        <v>11839912</v>
      </c>
      <c r="J216" s="5">
        <v>586891</v>
      </c>
      <c r="K216" s="7">
        <v>5004884</v>
      </c>
      <c r="L216" s="6">
        <v>3878490.9599999995</v>
      </c>
      <c r="M216" s="7">
        <v>210</v>
      </c>
      <c r="N216" s="5">
        <v>8761868</v>
      </c>
      <c r="O216" s="5">
        <v>13855.999999999998</v>
      </c>
      <c r="P216" s="7">
        <v>42036268</v>
      </c>
      <c r="Q216" s="7">
        <v>4944609</v>
      </c>
      <c r="R216" s="5">
        <v>898</v>
      </c>
      <c r="S216" s="5"/>
      <c r="T216" s="5"/>
      <c r="U216" s="5">
        <v>10560944</v>
      </c>
      <c r="V216" s="6">
        <v>469900</v>
      </c>
      <c r="W216" s="73">
        <v>503850</v>
      </c>
    </row>
    <row r="217" spans="1:23" x14ac:dyDescent="0.15">
      <c r="A217" s="69">
        <v>43769</v>
      </c>
      <c r="B217" s="5">
        <v>84219075</v>
      </c>
      <c r="C217" s="5">
        <v>137815</v>
      </c>
      <c r="D217" s="7">
        <v>333360</v>
      </c>
      <c r="E217" s="5">
        <v>89846</v>
      </c>
      <c r="F217" s="5">
        <v>1562378</v>
      </c>
      <c r="G217" s="7">
        <v>5897836</v>
      </c>
      <c r="H217" s="7">
        <v>2803542</v>
      </c>
      <c r="I217" s="5">
        <v>12499723</v>
      </c>
      <c r="J217" s="5">
        <v>725952</v>
      </c>
      <c r="K217" s="7">
        <v>6239963</v>
      </c>
      <c r="L217" s="6">
        <v>3721257</v>
      </c>
      <c r="M217" s="7">
        <v>461.00000000000006</v>
      </c>
      <c r="N217" s="5">
        <v>8841829</v>
      </c>
      <c r="O217" s="5">
        <v>18026</v>
      </c>
      <c r="P217" s="7">
        <v>37911292</v>
      </c>
      <c r="Q217" s="7">
        <v>4786141</v>
      </c>
      <c r="R217" s="5">
        <v>931</v>
      </c>
      <c r="S217" s="5"/>
      <c r="T217" s="5"/>
      <c r="U217" s="5">
        <v>9296465</v>
      </c>
      <c r="V217" s="6">
        <v>-427052</v>
      </c>
      <c r="W217" s="73">
        <v>705066</v>
      </c>
    </row>
    <row r="218" spans="1:23" x14ac:dyDescent="0.15">
      <c r="A218" s="69">
        <v>43799</v>
      </c>
      <c r="B218" s="5">
        <v>77487820</v>
      </c>
      <c r="C218" s="5">
        <v>143310</v>
      </c>
      <c r="D218" s="7">
        <v>286671</v>
      </c>
      <c r="E218" s="5">
        <v>80180</v>
      </c>
      <c r="F218" s="5">
        <v>905281</v>
      </c>
      <c r="G218" s="7">
        <v>4915393</v>
      </c>
      <c r="H218" s="7">
        <v>2323328</v>
      </c>
      <c r="I218" s="5">
        <v>11836294</v>
      </c>
      <c r="J218" s="5">
        <v>671859</v>
      </c>
      <c r="K218" s="7">
        <v>5199039</v>
      </c>
      <c r="L218" s="6">
        <v>3847160.04</v>
      </c>
      <c r="M218" s="7">
        <v>476.00000000000006</v>
      </c>
      <c r="N218" s="5">
        <v>9837731</v>
      </c>
      <c r="O218" s="5">
        <v>13308.000000000002</v>
      </c>
      <c r="P218" s="7">
        <v>40136581</v>
      </c>
      <c r="Q218" s="7">
        <v>5352050</v>
      </c>
      <c r="R218" s="5">
        <v>868</v>
      </c>
      <c r="S218" s="5"/>
      <c r="T218" s="5"/>
      <c r="U218" s="5">
        <v>8827814</v>
      </c>
      <c r="V218" s="5">
        <v>45122</v>
      </c>
      <c r="W218" s="73">
        <v>636096</v>
      </c>
    </row>
    <row r="219" spans="1:23" x14ac:dyDescent="0.15">
      <c r="A219" s="69">
        <v>43830</v>
      </c>
      <c r="B219" s="5">
        <v>95920289</v>
      </c>
      <c r="C219" s="5">
        <v>172990</v>
      </c>
      <c r="D219" s="7">
        <v>310158</v>
      </c>
      <c r="E219" s="5">
        <v>81729</v>
      </c>
      <c r="F219" s="5">
        <v>1364100</v>
      </c>
      <c r="G219" s="7">
        <v>5763995</v>
      </c>
      <c r="H219" s="7">
        <v>3121855</v>
      </c>
      <c r="I219" s="5">
        <v>14074422</v>
      </c>
      <c r="J219" s="5">
        <v>796429.99999999988</v>
      </c>
      <c r="K219" s="7">
        <v>5889084</v>
      </c>
      <c r="L219" s="6">
        <v>4127616</v>
      </c>
      <c r="M219" s="7">
        <v>770</v>
      </c>
      <c r="N219" s="5">
        <v>7349227</v>
      </c>
      <c r="O219" s="5">
        <v>23262.000000000004</v>
      </c>
      <c r="P219" s="7">
        <v>39994879</v>
      </c>
      <c r="Q219" s="7">
        <v>6562689</v>
      </c>
      <c r="R219" s="5">
        <v>808</v>
      </c>
      <c r="S219" s="5"/>
      <c r="T219" s="5"/>
      <c r="U219" s="5">
        <v>12319130</v>
      </c>
      <c r="V219" s="5">
        <v>67170</v>
      </c>
      <c r="W219" s="73">
        <v>736200</v>
      </c>
    </row>
    <row r="220" spans="1:23" x14ac:dyDescent="0.15">
      <c r="A220" s="69">
        <v>43861</v>
      </c>
      <c r="B220" s="5">
        <v>67581943</v>
      </c>
      <c r="C220" s="5">
        <v>122962.99999999999</v>
      </c>
      <c r="D220" s="7">
        <v>244463</v>
      </c>
      <c r="E220" s="5">
        <v>51446</v>
      </c>
      <c r="F220" s="5">
        <v>1058013</v>
      </c>
      <c r="G220" s="7">
        <v>4941276</v>
      </c>
      <c r="H220" s="7">
        <v>2472880</v>
      </c>
      <c r="I220" s="5">
        <v>8935330</v>
      </c>
      <c r="J220" s="5">
        <v>442396.00000000006</v>
      </c>
      <c r="K220" s="7">
        <v>5540388</v>
      </c>
      <c r="L220" s="6">
        <v>3114381.96</v>
      </c>
      <c r="M220" s="7">
        <v>240</v>
      </c>
      <c r="N220" s="5">
        <v>9517031</v>
      </c>
      <c r="O220" s="5">
        <v>12347.999999999998</v>
      </c>
      <c r="P220" s="7">
        <v>34272077</v>
      </c>
      <c r="Q220" s="7">
        <v>4461938</v>
      </c>
      <c r="R220" s="5">
        <v>717</v>
      </c>
      <c r="S220" s="5"/>
      <c r="T220" s="5"/>
      <c r="U220" s="5">
        <v>9383124</v>
      </c>
      <c r="V220" s="5">
        <v>119632</v>
      </c>
      <c r="W220" s="73">
        <v>417578</v>
      </c>
    </row>
    <row r="221" spans="1:23" x14ac:dyDescent="0.15">
      <c r="A221" s="69">
        <v>43890</v>
      </c>
      <c r="B221" s="5">
        <v>70981371</v>
      </c>
      <c r="C221" s="5">
        <v>123576</v>
      </c>
      <c r="D221" s="7">
        <v>343835</v>
      </c>
      <c r="E221" s="5">
        <v>52249</v>
      </c>
      <c r="F221" s="5">
        <v>1514398</v>
      </c>
      <c r="G221" s="7">
        <v>4011157</v>
      </c>
      <c r="H221" s="7">
        <v>2182851</v>
      </c>
      <c r="I221" s="5">
        <v>9215551</v>
      </c>
      <c r="J221" s="5">
        <v>445403.00000000006</v>
      </c>
      <c r="K221" s="7">
        <v>4990717</v>
      </c>
      <c r="L221" s="6">
        <v>3234141.96</v>
      </c>
      <c r="M221" s="7">
        <v>282</v>
      </c>
      <c r="N221" s="5">
        <v>8501025</v>
      </c>
      <c r="O221" s="5">
        <v>16856</v>
      </c>
      <c r="P221" s="7">
        <v>37931845</v>
      </c>
      <c r="Q221" s="7">
        <v>4833681</v>
      </c>
      <c r="R221" s="5">
        <v>790</v>
      </c>
      <c r="S221" s="5"/>
      <c r="T221" s="5"/>
      <c r="U221" s="5">
        <v>9398803</v>
      </c>
      <c r="V221" s="5">
        <v>119646</v>
      </c>
      <c r="W221" s="73">
        <v>499116</v>
      </c>
    </row>
    <row r="222" spans="1:23" x14ac:dyDescent="0.15">
      <c r="A222" s="69">
        <v>43921</v>
      </c>
      <c r="B222" s="5">
        <v>95546430</v>
      </c>
      <c r="C222" s="5">
        <v>207989</v>
      </c>
      <c r="D222" s="7">
        <v>343101</v>
      </c>
      <c r="E222" s="5">
        <v>80449</v>
      </c>
      <c r="F222" s="5">
        <v>1870124</v>
      </c>
      <c r="G222" s="7">
        <v>4658701</v>
      </c>
      <c r="H222" s="7">
        <v>3532847</v>
      </c>
      <c r="I222" s="5">
        <v>11134150</v>
      </c>
      <c r="J222" s="5">
        <v>686438</v>
      </c>
      <c r="K222" s="7">
        <v>5940404</v>
      </c>
      <c r="L222" s="6">
        <v>3008167.08</v>
      </c>
      <c r="M222" s="7">
        <v>445</v>
      </c>
      <c r="N222" s="5">
        <v>9726491</v>
      </c>
      <c r="O222" s="5">
        <v>32594</v>
      </c>
      <c r="P222" s="7">
        <v>59557835</v>
      </c>
      <c r="Q222" s="7">
        <v>6530035</v>
      </c>
      <c r="R222" s="5">
        <v>458.99999999999994</v>
      </c>
      <c r="S222" s="5"/>
      <c r="T222" s="5"/>
      <c r="U222" s="5">
        <v>16824838</v>
      </c>
      <c r="V222" s="5">
        <v>140838</v>
      </c>
      <c r="W222" s="73">
        <v>387666</v>
      </c>
    </row>
    <row r="223" spans="1:23" x14ac:dyDescent="0.15">
      <c r="A223" s="69">
        <v>43951</v>
      </c>
      <c r="B223" s="5">
        <v>102316108</v>
      </c>
      <c r="C223" s="5">
        <v>215919</v>
      </c>
      <c r="D223" s="7">
        <v>287372</v>
      </c>
      <c r="E223" s="5">
        <v>49286</v>
      </c>
      <c r="F223" s="5">
        <v>1226935</v>
      </c>
      <c r="G223" s="7">
        <v>4322989</v>
      </c>
      <c r="H223" s="7">
        <v>2675888</v>
      </c>
      <c r="I223" s="5">
        <v>11945820</v>
      </c>
      <c r="J223" s="5">
        <v>598667</v>
      </c>
      <c r="K223" s="7">
        <v>6390794</v>
      </c>
      <c r="L223" s="6">
        <v>1500842.04</v>
      </c>
      <c r="M223" s="7">
        <v>348</v>
      </c>
      <c r="N223" s="5">
        <v>6939101</v>
      </c>
      <c r="O223" s="5">
        <v>22568</v>
      </c>
      <c r="P223" s="7">
        <v>35803195</v>
      </c>
      <c r="Q223" s="7">
        <v>5781047</v>
      </c>
      <c r="R223" s="5"/>
      <c r="S223" s="5"/>
      <c r="T223" s="5"/>
      <c r="U223" s="5">
        <v>7117929</v>
      </c>
      <c r="V223" s="5">
        <v>16233</v>
      </c>
      <c r="W223" s="73">
        <v>429036</v>
      </c>
    </row>
    <row r="224" spans="1:23" x14ac:dyDescent="0.15">
      <c r="A224" s="69">
        <v>43982</v>
      </c>
      <c r="B224" s="5">
        <v>127617214</v>
      </c>
      <c r="C224" s="5">
        <v>181182</v>
      </c>
      <c r="D224" s="7">
        <v>201824</v>
      </c>
      <c r="E224" s="5">
        <v>38386</v>
      </c>
      <c r="F224" s="5">
        <v>842305</v>
      </c>
      <c r="G224" s="7">
        <v>3887684</v>
      </c>
      <c r="H224" s="7">
        <v>2324601</v>
      </c>
      <c r="I224" s="5">
        <v>13939149</v>
      </c>
      <c r="J224" s="5">
        <v>670068</v>
      </c>
      <c r="K224" s="7">
        <v>4190498</v>
      </c>
      <c r="L224" s="6">
        <v>2129463.96</v>
      </c>
      <c r="M224" s="7">
        <v>319</v>
      </c>
      <c r="N224" s="5">
        <v>9383784</v>
      </c>
      <c r="O224" s="5">
        <v>17602</v>
      </c>
      <c r="P224" s="7">
        <v>48464542</v>
      </c>
      <c r="Q224" s="7">
        <v>5499245</v>
      </c>
      <c r="R224" s="5">
        <v>215</v>
      </c>
      <c r="S224" s="5"/>
      <c r="T224" s="5"/>
      <c r="U224" s="5">
        <v>5774614</v>
      </c>
      <c r="V224" s="5">
        <v>37998</v>
      </c>
      <c r="W224" s="73">
        <v>843294</v>
      </c>
    </row>
    <row r="225" spans="1:23" x14ac:dyDescent="0.15">
      <c r="A225" s="69">
        <v>44012</v>
      </c>
      <c r="B225" s="5">
        <v>131940079</v>
      </c>
      <c r="C225" s="5">
        <v>214971</v>
      </c>
      <c r="D225" s="7">
        <v>274448</v>
      </c>
      <c r="E225" s="5">
        <v>37528</v>
      </c>
      <c r="F225" s="5">
        <v>1072484</v>
      </c>
      <c r="G225" s="7">
        <v>4224162</v>
      </c>
      <c r="H225" s="7">
        <v>2400159</v>
      </c>
      <c r="I225" s="5">
        <v>15593845</v>
      </c>
      <c r="J225" s="5">
        <v>643692</v>
      </c>
      <c r="K225" s="7">
        <v>5527549</v>
      </c>
      <c r="L225" s="6">
        <v>3382106.0400000005</v>
      </c>
      <c r="M225" s="7">
        <v>1122</v>
      </c>
      <c r="N225" s="5">
        <v>7303789</v>
      </c>
      <c r="O225" s="5">
        <v>18640</v>
      </c>
      <c r="P225" s="7">
        <v>54756408</v>
      </c>
      <c r="Q225" s="7">
        <v>6799270</v>
      </c>
      <c r="R225" s="5">
        <v>533</v>
      </c>
      <c r="S225" s="5"/>
      <c r="T225" s="5"/>
      <c r="U225" s="5">
        <v>8653674</v>
      </c>
      <c r="V225" s="5">
        <v>129660</v>
      </c>
      <c r="W225" s="73">
        <v>962544</v>
      </c>
    </row>
    <row r="226" spans="1:23" x14ac:dyDescent="0.15">
      <c r="A226" s="69">
        <v>44043</v>
      </c>
      <c r="B226" s="5">
        <v>135582201</v>
      </c>
      <c r="C226" s="5">
        <v>177167</v>
      </c>
      <c r="D226" s="7">
        <v>294808</v>
      </c>
      <c r="E226" s="5">
        <v>45404</v>
      </c>
      <c r="F226" s="5">
        <v>1719383</v>
      </c>
      <c r="G226" s="7">
        <v>4206559</v>
      </c>
      <c r="H226" s="7">
        <v>2270518</v>
      </c>
      <c r="I226" s="5">
        <v>14227923</v>
      </c>
      <c r="J226" s="5">
        <v>668945</v>
      </c>
      <c r="K226" s="7">
        <v>5319896</v>
      </c>
      <c r="L226" s="6">
        <v>3500298.84</v>
      </c>
      <c r="M226" s="7">
        <v>561</v>
      </c>
      <c r="N226" s="5">
        <v>7300406</v>
      </c>
      <c r="O226" s="5">
        <v>14462.000000000002</v>
      </c>
      <c r="P226" s="7">
        <v>75041783</v>
      </c>
      <c r="Q226" s="7">
        <v>7867822</v>
      </c>
      <c r="R226" s="5">
        <v>565</v>
      </c>
      <c r="S226" s="5"/>
      <c r="T226" s="5"/>
      <c r="U226" s="5">
        <v>7779749</v>
      </c>
      <c r="V226" s="5">
        <v>127141</v>
      </c>
      <c r="W226" s="73">
        <v>579474</v>
      </c>
    </row>
    <row r="227" spans="1:23" x14ac:dyDescent="0.15">
      <c r="A227" s="69">
        <v>44074</v>
      </c>
      <c r="B227" s="5">
        <v>113067576</v>
      </c>
      <c r="C227" s="5">
        <v>207025</v>
      </c>
      <c r="D227" s="7">
        <v>294542</v>
      </c>
      <c r="E227" s="5">
        <v>54192</v>
      </c>
      <c r="F227" s="5">
        <v>1606619</v>
      </c>
      <c r="G227" s="7">
        <v>3964024</v>
      </c>
      <c r="H227" s="7">
        <v>2132763</v>
      </c>
      <c r="I227" s="5">
        <v>13345238</v>
      </c>
      <c r="J227" s="5">
        <v>703675</v>
      </c>
      <c r="K227" s="7">
        <v>5185314</v>
      </c>
      <c r="L227" s="6">
        <v>3331254.04</v>
      </c>
      <c r="M227" s="7">
        <v>1332</v>
      </c>
      <c r="N227" s="5">
        <v>10684498</v>
      </c>
      <c r="O227" s="5">
        <v>16776</v>
      </c>
      <c r="P227" s="7">
        <v>60304483</v>
      </c>
      <c r="Q227" s="7">
        <v>5748788</v>
      </c>
      <c r="R227" s="5">
        <v>534</v>
      </c>
      <c r="S227" s="5"/>
      <c r="T227" s="5"/>
      <c r="U227" s="5">
        <v>11561798</v>
      </c>
      <c r="V227" s="5">
        <v>80076</v>
      </c>
      <c r="W227" s="73">
        <v>758092</v>
      </c>
    </row>
    <row r="228" spans="1:23" x14ac:dyDescent="0.15">
      <c r="A228" s="69">
        <v>44104</v>
      </c>
      <c r="B228" s="5">
        <v>99654477</v>
      </c>
      <c r="C228" s="5">
        <v>167252</v>
      </c>
      <c r="D228" s="5">
        <v>245166</v>
      </c>
      <c r="E228" s="5">
        <v>53397</v>
      </c>
      <c r="F228" s="5">
        <v>1240862</v>
      </c>
      <c r="G228" s="5">
        <v>4235377</v>
      </c>
      <c r="H228" s="5">
        <v>2158483</v>
      </c>
      <c r="I228" s="5">
        <v>12738249</v>
      </c>
      <c r="J228" s="5">
        <v>627413</v>
      </c>
      <c r="K228" s="5">
        <v>5251368</v>
      </c>
      <c r="L228" s="6">
        <v>2965394.04</v>
      </c>
      <c r="M228" s="5">
        <v>3181</v>
      </c>
      <c r="N228" s="5">
        <v>8420703</v>
      </c>
      <c r="O228" s="5">
        <v>22684</v>
      </c>
      <c r="P228" s="5">
        <v>53929819</v>
      </c>
      <c r="Q228" s="5">
        <v>5564209</v>
      </c>
      <c r="R228" s="5">
        <v>595</v>
      </c>
      <c r="S228" s="5"/>
      <c r="T228" s="5"/>
      <c r="U228" s="5">
        <v>10733989</v>
      </c>
      <c r="V228" s="5">
        <v>136945</v>
      </c>
      <c r="W228" s="73">
        <v>677196</v>
      </c>
    </row>
    <row r="229" spans="1:23" x14ac:dyDescent="0.15">
      <c r="A229" s="69">
        <v>44135</v>
      </c>
      <c r="B229" s="5">
        <v>89295374</v>
      </c>
      <c r="C229" s="5">
        <v>176803</v>
      </c>
      <c r="D229" s="5">
        <v>295919</v>
      </c>
      <c r="E229" s="5">
        <v>65841</v>
      </c>
      <c r="F229" s="5">
        <v>1547150</v>
      </c>
      <c r="G229" s="5">
        <v>4944119</v>
      </c>
      <c r="H229" s="5">
        <v>2382745</v>
      </c>
      <c r="I229" s="5">
        <v>11971111</v>
      </c>
      <c r="J229" s="5">
        <v>706886</v>
      </c>
      <c r="K229" s="5">
        <v>5959968</v>
      </c>
      <c r="L229" s="6">
        <v>2712273</v>
      </c>
      <c r="M229" s="5">
        <v>2957</v>
      </c>
      <c r="N229" s="5">
        <v>8403091</v>
      </c>
      <c r="O229" s="5">
        <v>20498</v>
      </c>
      <c r="P229" s="5">
        <v>38179801</v>
      </c>
      <c r="Q229" s="5">
        <v>5148471</v>
      </c>
      <c r="R229" s="5">
        <v>453</v>
      </c>
      <c r="S229" s="5"/>
      <c r="T229" s="5"/>
      <c r="U229" s="5">
        <v>9089989</v>
      </c>
      <c r="V229" s="5">
        <v>72977</v>
      </c>
      <c r="W229" s="73">
        <v>607526</v>
      </c>
    </row>
    <row r="230" spans="1:23" x14ac:dyDescent="0.15">
      <c r="A230" s="69">
        <v>44165</v>
      </c>
      <c r="B230" s="5">
        <v>83584644</v>
      </c>
      <c r="C230" s="5">
        <v>177740</v>
      </c>
      <c r="D230" s="5">
        <v>307722</v>
      </c>
      <c r="E230" s="5">
        <v>61610</v>
      </c>
      <c r="F230" s="5">
        <v>1057181</v>
      </c>
      <c r="G230" s="5">
        <v>4421933</v>
      </c>
      <c r="H230" s="5">
        <v>2544481</v>
      </c>
      <c r="I230" s="5">
        <v>12256207</v>
      </c>
      <c r="J230" s="5">
        <v>791423</v>
      </c>
      <c r="K230" s="5">
        <v>5611536</v>
      </c>
      <c r="L230" s="6">
        <v>3139728</v>
      </c>
      <c r="M230" s="5">
        <v>1745</v>
      </c>
      <c r="N230" s="5">
        <v>9188952</v>
      </c>
      <c r="O230" s="5">
        <v>14334</v>
      </c>
      <c r="P230" s="5">
        <v>38890101</v>
      </c>
      <c r="Q230" s="5">
        <v>5714338</v>
      </c>
      <c r="R230" s="5">
        <v>237</v>
      </c>
      <c r="S230" s="5"/>
      <c r="T230" s="5"/>
      <c r="U230" s="5">
        <v>10113976</v>
      </c>
      <c r="V230" s="5">
        <v>76591</v>
      </c>
      <c r="W230" s="73">
        <v>395820</v>
      </c>
    </row>
    <row r="231" spans="1:23" x14ac:dyDescent="0.15">
      <c r="A231" s="69">
        <v>44196</v>
      </c>
      <c r="B231" s="5">
        <v>102425985</v>
      </c>
      <c r="C231" s="5">
        <v>241038</v>
      </c>
      <c r="D231" s="5">
        <v>219109</v>
      </c>
      <c r="E231" s="5">
        <v>57550</v>
      </c>
      <c r="F231" s="5">
        <v>1481570</v>
      </c>
      <c r="G231" s="5">
        <v>3931757</v>
      </c>
      <c r="H231" s="5">
        <v>2877810</v>
      </c>
      <c r="I231" s="5">
        <v>13330551</v>
      </c>
      <c r="J231" s="5">
        <v>741686</v>
      </c>
      <c r="K231" s="5">
        <v>6141121</v>
      </c>
      <c r="L231" s="6">
        <v>1842692.0399999998</v>
      </c>
      <c r="M231" s="5">
        <v>465</v>
      </c>
      <c r="N231" s="5">
        <v>9995763</v>
      </c>
      <c r="O231" s="6">
        <v>-2479</v>
      </c>
      <c r="P231" s="5">
        <v>45136742</v>
      </c>
      <c r="Q231" s="5">
        <v>6942531</v>
      </c>
      <c r="R231" s="5">
        <v>82</v>
      </c>
      <c r="S231" s="5"/>
      <c r="T231" s="5"/>
      <c r="U231" s="5">
        <v>11307483</v>
      </c>
      <c r="V231" s="5">
        <v>83600</v>
      </c>
      <c r="W231" s="73">
        <v>757052.00000000047</v>
      </c>
    </row>
    <row r="232" spans="1:23" x14ac:dyDescent="0.15">
      <c r="A232" s="69">
        <v>44227</v>
      </c>
      <c r="B232" s="5">
        <v>79067140</v>
      </c>
      <c r="C232" s="5">
        <v>135206</v>
      </c>
      <c r="D232" s="5">
        <v>253219</v>
      </c>
      <c r="E232" s="5">
        <v>47538</v>
      </c>
      <c r="F232" s="5">
        <v>1099270</v>
      </c>
      <c r="G232" s="5">
        <v>4324101</v>
      </c>
      <c r="H232" s="5">
        <v>2553241</v>
      </c>
      <c r="I232" s="5">
        <v>8147112</v>
      </c>
      <c r="J232" s="5">
        <v>372623</v>
      </c>
      <c r="K232" s="5">
        <v>5695979</v>
      </c>
      <c r="L232" s="6">
        <v>803305.99999999953</v>
      </c>
      <c r="M232" s="5">
        <v>1113</v>
      </c>
      <c r="N232" s="5">
        <v>9228056</v>
      </c>
      <c r="O232" s="5">
        <v>23521</v>
      </c>
      <c r="P232" s="5">
        <v>39685976</v>
      </c>
      <c r="Q232" s="5">
        <v>5360255</v>
      </c>
      <c r="R232" s="5">
        <v>70</v>
      </c>
      <c r="S232" s="5"/>
      <c r="T232" s="5"/>
      <c r="U232" s="5">
        <v>9378546</v>
      </c>
      <c r="V232" s="5">
        <v>65202</v>
      </c>
      <c r="W232" s="73">
        <v>313186</v>
      </c>
    </row>
    <row r="233" spans="1:23" x14ac:dyDescent="0.15">
      <c r="A233" s="69">
        <v>44255</v>
      </c>
      <c r="B233" s="5">
        <v>83868544</v>
      </c>
      <c r="C233" s="5">
        <v>171354</v>
      </c>
      <c r="D233" s="5">
        <v>194089</v>
      </c>
      <c r="E233" s="5">
        <v>54145</v>
      </c>
      <c r="F233" s="5">
        <v>1045345</v>
      </c>
      <c r="G233" s="5">
        <v>3975641</v>
      </c>
      <c r="H233" s="5">
        <v>2134292</v>
      </c>
      <c r="I233" s="5">
        <v>9433208</v>
      </c>
      <c r="J233" s="5">
        <v>484621</v>
      </c>
      <c r="K233" s="5">
        <v>5166179</v>
      </c>
      <c r="L233" s="6">
        <v>1942313.9999999986</v>
      </c>
      <c r="M233" s="5">
        <v>321</v>
      </c>
      <c r="N233" s="5">
        <v>8266844</v>
      </c>
      <c r="O233" s="5">
        <v>49970</v>
      </c>
      <c r="P233" s="5">
        <v>37341918</v>
      </c>
      <c r="Q233" s="5">
        <v>4615839</v>
      </c>
      <c r="R233" s="5">
        <v>178</v>
      </c>
      <c r="S233" s="5"/>
      <c r="T233" s="5"/>
      <c r="U233" s="5">
        <v>9195630</v>
      </c>
      <c r="V233" s="5">
        <v>90626</v>
      </c>
      <c r="W233" s="73">
        <v>339782</v>
      </c>
    </row>
    <row r="234" spans="1:23" x14ac:dyDescent="0.15">
      <c r="A234" s="69">
        <v>44286</v>
      </c>
      <c r="B234" s="5">
        <v>104380471</v>
      </c>
      <c r="C234" s="5">
        <v>208903</v>
      </c>
      <c r="D234" s="5">
        <v>286797</v>
      </c>
      <c r="E234" s="5">
        <v>54713</v>
      </c>
      <c r="F234" s="5">
        <v>1753330</v>
      </c>
      <c r="G234" s="5">
        <v>4395377</v>
      </c>
      <c r="H234" s="5">
        <v>2646822</v>
      </c>
      <c r="I234" s="5">
        <v>12133366</v>
      </c>
      <c r="J234" s="5">
        <v>590003</v>
      </c>
      <c r="K234" s="5">
        <v>4982745</v>
      </c>
      <c r="L234" s="6">
        <v>2486492.0000000042</v>
      </c>
      <c r="M234" s="5">
        <v>1709</v>
      </c>
      <c r="N234" s="5">
        <v>8821608</v>
      </c>
      <c r="O234" s="5">
        <v>20510</v>
      </c>
      <c r="P234" s="5">
        <v>45153218</v>
      </c>
      <c r="Q234" s="5">
        <v>6025105</v>
      </c>
      <c r="R234" s="5">
        <v>282</v>
      </c>
      <c r="S234" s="5"/>
      <c r="T234" s="5"/>
      <c r="U234" s="5">
        <v>10834810</v>
      </c>
      <c r="V234" s="5">
        <v>187211</v>
      </c>
      <c r="W234" s="73">
        <v>425102</v>
      </c>
    </row>
    <row r="235" spans="1:23" x14ac:dyDescent="0.15">
      <c r="A235" s="69">
        <v>44316</v>
      </c>
      <c r="B235" s="5">
        <v>99447406</v>
      </c>
      <c r="C235" s="5">
        <v>146397</v>
      </c>
      <c r="D235" s="5">
        <v>221317</v>
      </c>
      <c r="E235" s="5">
        <v>40161</v>
      </c>
      <c r="F235" s="5">
        <v>1562133</v>
      </c>
      <c r="G235" s="5">
        <v>4718100</v>
      </c>
      <c r="H235" s="5">
        <v>2645326</v>
      </c>
      <c r="I235" s="5">
        <v>11273278</v>
      </c>
      <c r="J235" s="5">
        <v>507751</v>
      </c>
      <c r="K235" s="5">
        <v>5339207</v>
      </c>
      <c r="L235" s="6">
        <v>2132352.0000000084</v>
      </c>
      <c r="M235" s="5">
        <v>841</v>
      </c>
      <c r="N235" s="5">
        <v>7927071</v>
      </c>
      <c r="O235" s="5">
        <v>26050</v>
      </c>
      <c r="P235" s="5">
        <v>46211183</v>
      </c>
      <c r="Q235" s="5">
        <v>5482230</v>
      </c>
      <c r="R235" s="5">
        <v>164</v>
      </c>
      <c r="S235" s="5"/>
      <c r="T235" s="5"/>
      <c r="U235" s="5">
        <v>9781878</v>
      </c>
      <c r="V235" s="5">
        <v>115712</v>
      </c>
      <c r="W235" s="73">
        <v>443146</v>
      </c>
    </row>
    <row r="236" spans="1:23" x14ac:dyDescent="0.15">
      <c r="A236" s="69">
        <v>44347</v>
      </c>
      <c r="B236" s="5">
        <v>110543514</v>
      </c>
      <c r="C236" s="5">
        <v>175187</v>
      </c>
      <c r="D236" s="5">
        <v>265154</v>
      </c>
      <c r="E236" s="5">
        <v>48825</v>
      </c>
      <c r="F236" s="5">
        <v>1564966</v>
      </c>
      <c r="G236" s="5">
        <v>4441769</v>
      </c>
      <c r="H236" s="5">
        <v>2535862</v>
      </c>
      <c r="I236" s="5">
        <v>11790001</v>
      </c>
      <c r="J236" s="5">
        <v>568793</v>
      </c>
      <c r="K236" s="5">
        <v>4861281</v>
      </c>
      <c r="L236" s="6">
        <v>1627771.0000000081</v>
      </c>
      <c r="M236" s="5">
        <v>812</v>
      </c>
      <c r="N236" s="5">
        <v>7770773</v>
      </c>
      <c r="O236" s="6">
        <v>-1924</v>
      </c>
      <c r="P236" s="5">
        <v>57162620</v>
      </c>
      <c r="Q236" s="5">
        <v>5348290</v>
      </c>
      <c r="R236" s="5">
        <v>106</v>
      </c>
      <c r="S236" s="5"/>
      <c r="T236" s="5"/>
      <c r="U236" s="5">
        <v>9025721</v>
      </c>
      <c r="V236" s="5">
        <v>109770</v>
      </c>
      <c r="W236" s="73">
        <v>435024</v>
      </c>
    </row>
    <row r="237" spans="1:23" x14ac:dyDescent="0.15">
      <c r="A237" s="69">
        <v>44377</v>
      </c>
      <c r="B237" s="5">
        <v>137805281</v>
      </c>
      <c r="C237" s="5">
        <v>199598</v>
      </c>
      <c r="D237" s="5">
        <v>252725</v>
      </c>
      <c r="E237" s="5">
        <v>61381</v>
      </c>
      <c r="F237" s="5">
        <v>1684270</v>
      </c>
      <c r="G237" s="5">
        <v>4453996</v>
      </c>
      <c r="H237" s="5">
        <v>2898541</v>
      </c>
      <c r="I237" s="5">
        <v>15027153</v>
      </c>
      <c r="J237" s="5">
        <v>558386</v>
      </c>
      <c r="K237" s="5">
        <v>4865202</v>
      </c>
      <c r="L237" s="6">
        <v>2907626.9999999879</v>
      </c>
      <c r="M237" s="5">
        <v>1188</v>
      </c>
      <c r="N237" s="5">
        <v>7768556</v>
      </c>
      <c r="O237" s="6">
        <v>-1703</v>
      </c>
      <c r="P237" s="5">
        <v>70556006</v>
      </c>
      <c r="Q237" s="5">
        <v>7005497</v>
      </c>
      <c r="R237" s="5">
        <v>312</v>
      </c>
      <c r="S237" s="5"/>
      <c r="T237" s="5"/>
      <c r="U237" s="5">
        <v>11037488</v>
      </c>
      <c r="V237" s="5">
        <v>94708</v>
      </c>
      <c r="W237" s="73">
        <v>887436</v>
      </c>
    </row>
    <row r="238" spans="1:23" x14ac:dyDescent="0.15">
      <c r="A238" s="69">
        <v>44408</v>
      </c>
      <c r="B238" s="5">
        <v>143978242</v>
      </c>
      <c r="C238" s="5">
        <v>165018</v>
      </c>
      <c r="D238" s="5">
        <v>179028</v>
      </c>
      <c r="E238" s="5">
        <v>47712</v>
      </c>
      <c r="F238" s="5">
        <v>1835046</v>
      </c>
      <c r="G238" s="5">
        <v>4232731</v>
      </c>
      <c r="H238" s="5">
        <v>2371886</v>
      </c>
      <c r="I238" s="5">
        <v>15062687</v>
      </c>
      <c r="J238" s="5">
        <v>631161</v>
      </c>
      <c r="K238" s="5">
        <v>4683460</v>
      </c>
      <c r="L238" s="6">
        <v>3585703.0000000084</v>
      </c>
      <c r="M238" s="5">
        <v>2655</v>
      </c>
      <c r="N238" s="5">
        <v>6971814</v>
      </c>
      <c r="O238" s="6">
        <v>-2306</v>
      </c>
      <c r="P238" s="5">
        <v>88270775</v>
      </c>
      <c r="Q238" s="5">
        <v>7650497</v>
      </c>
      <c r="R238" s="5">
        <v>384</v>
      </c>
      <c r="S238" s="5"/>
      <c r="T238" s="5"/>
      <c r="U238" s="5">
        <v>8926685</v>
      </c>
      <c r="V238" s="5">
        <v>149418</v>
      </c>
      <c r="W238" s="73">
        <v>541896</v>
      </c>
    </row>
    <row r="239" spans="1:23" x14ac:dyDescent="0.15">
      <c r="A239" s="69">
        <v>44439</v>
      </c>
      <c r="B239" s="5">
        <v>105202176</v>
      </c>
      <c r="C239" s="5">
        <v>151935</v>
      </c>
      <c r="D239" s="5">
        <v>194661</v>
      </c>
      <c r="E239" s="5">
        <v>50442</v>
      </c>
      <c r="F239" s="5">
        <v>1473483</v>
      </c>
      <c r="G239" s="5">
        <v>4346446</v>
      </c>
      <c r="H239" s="5">
        <v>2261856</v>
      </c>
      <c r="I239" s="5">
        <v>12675656</v>
      </c>
      <c r="J239" s="5">
        <v>672077</v>
      </c>
      <c r="K239" s="5">
        <v>4537073</v>
      </c>
      <c r="L239" s="6">
        <v>2890481.0000000042</v>
      </c>
      <c r="M239" s="5">
        <v>1965</v>
      </c>
      <c r="N239" s="5">
        <v>8668294</v>
      </c>
      <c r="O239" s="5">
        <v>31678</v>
      </c>
      <c r="P239" s="5">
        <v>62173709</v>
      </c>
      <c r="Q239" s="5">
        <v>5458724</v>
      </c>
      <c r="R239" s="5">
        <v>329</v>
      </c>
      <c r="S239" s="5"/>
      <c r="T239" s="5"/>
      <c r="U239" s="5">
        <v>11585935</v>
      </c>
      <c r="V239" s="5">
        <v>42703</v>
      </c>
      <c r="W239" s="73">
        <v>661368</v>
      </c>
    </row>
    <row r="240" spans="1:23" x14ac:dyDescent="0.15">
      <c r="A240" s="69">
        <v>44469</v>
      </c>
      <c r="B240" s="6">
        <v>100523308</v>
      </c>
      <c r="C240" s="6">
        <v>168912</v>
      </c>
      <c r="D240" s="6">
        <v>213247</v>
      </c>
      <c r="E240" s="6">
        <v>83781</v>
      </c>
      <c r="F240" s="6">
        <v>2084532</v>
      </c>
      <c r="G240" s="6">
        <v>4374694</v>
      </c>
      <c r="H240" s="6">
        <v>2678875</v>
      </c>
      <c r="I240" s="6">
        <v>11455434</v>
      </c>
      <c r="J240" s="6">
        <v>553452</v>
      </c>
      <c r="K240" s="6">
        <v>4598885</v>
      </c>
      <c r="L240" s="6">
        <v>2689527.9999999958</v>
      </c>
      <c r="M240" s="6">
        <v>1245</v>
      </c>
      <c r="N240" s="6">
        <v>8519987</v>
      </c>
      <c r="O240" s="6">
        <v>-2660</v>
      </c>
      <c r="P240" s="6">
        <v>55033504</v>
      </c>
      <c r="Q240" s="6">
        <v>5778655</v>
      </c>
      <c r="R240" s="6">
        <v>275</v>
      </c>
      <c r="S240" s="6"/>
      <c r="T240" s="6"/>
      <c r="U240" s="6">
        <v>11709236</v>
      </c>
      <c r="V240" s="6">
        <v>57032</v>
      </c>
      <c r="W240" s="73">
        <v>548304</v>
      </c>
    </row>
    <row r="241" spans="1:23" x14ac:dyDescent="0.15">
      <c r="A241" s="69">
        <v>44500</v>
      </c>
      <c r="B241" s="6">
        <v>91098399</v>
      </c>
      <c r="C241" s="6">
        <v>171239</v>
      </c>
      <c r="D241" s="6">
        <v>246361</v>
      </c>
      <c r="E241" s="6">
        <v>84007</v>
      </c>
      <c r="F241" s="6">
        <v>2570748</v>
      </c>
      <c r="G241" s="6">
        <v>5177387</v>
      </c>
      <c r="H241" s="6">
        <v>3109690</v>
      </c>
      <c r="I241" s="6">
        <v>10847203</v>
      </c>
      <c r="J241" s="6">
        <v>610693</v>
      </c>
      <c r="K241" s="6">
        <v>5290864</v>
      </c>
      <c r="L241" s="6">
        <v>2462317.0000000084</v>
      </c>
      <c r="M241" s="6">
        <v>1838</v>
      </c>
      <c r="N241" s="6">
        <v>7822261</v>
      </c>
      <c r="O241" s="6">
        <v>-2643</v>
      </c>
      <c r="P241" s="6">
        <v>44244673</v>
      </c>
      <c r="Q241" s="6">
        <v>5328027</v>
      </c>
      <c r="R241" s="6">
        <v>229</v>
      </c>
      <c r="S241" s="6"/>
      <c r="T241" s="6"/>
      <c r="U241" s="6">
        <v>12591565</v>
      </c>
      <c r="V241" s="6">
        <v>32587</v>
      </c>
      <c r="W241" s="73">
        <v>398286</v>
      </c>
    </row>
    <row r="242" spans="1:23" x14ac:dyDescent="0.15">
      <c r="A242" s="69">
        <v>44530</v>
      </c>
      <c r="B242" s="6">
        <v>88070007</v>
      </c>
      <c r="C242" s="6">
        <v>159068</v>
      </c>
      <c r="D242" s="6">
        <v>279885</v>
      </c>
      <c r="E242" s="6">
        <v>92907</v>
      </c>
      <c r="F242" s="6">
        <v>2451384</v>
      </c>
      <c r="G242" s="6">
        <v>5038420</v>
      </c>
      <c r="H242" s="6">
        <v>3126827</v>
      </c>
      <c r="I242" s="6">
        <v>13157076</v>
      </c>
      <c r="J242" s="6">
        <v>706416</v>
      </c>
      <c r="K242" s="6">
        <v>4949224</v>
      </c>
      <c r="L242" s="6">
        <v>2202705.9999999958</v>
      </c>
      <c r="M242" s="6">
        <v>4156</v>
      </c>
      <c r="N242" s="6">
        <v>11287912</v>
      </c>
      <c r="O242" s="6">
        <v>-2624</v>
      </c>
      <c r="P242" s="6">
        <v>44368024</v>
      </c>
      <c r="Q242" s="6">
        <v>5508753</v>
      </c>
      <c r="R242" s="6">
        <v>302</v>
      </c>
      <c r="S242" s="6"/>
      <c r="T242" s="6"/>
      <c r="U242" s="6">
        <v>10375504</v>
      </c>
      <c r="V242" s="6">
        <v>572781</v>
      </c>
      <c r="W242" s="73">
        <v>474084</v>
      </c>
    </row>
    <row r="243" spans="1:23" x14ac:dyDescent="0.15">
      <c r="A243" s="69">
        <v>44561</v>
      </c>
      <c r="B243" s="6">
        <v>103214482</v>
      </c>
      <c r="C243" s="6">
        <v>198314</v>
      </c>
      <c r="D243" s="6">
        <v>230686</v>
      </c>
      <c r="E243" s="6">
        <v>47187</v>
      </c>
      <c r="F243" s="6">
        <v>1098533</v>
      </c>
      <c r="G243" s="6">
        <v>5339012</v>
      </c>
      <c r="H243" s="6">
        <v>3555754</v>
      </c>
      <c r="I243" s="6">
        <v>13806006</v>
      </c>
      <c r="J243" s="6">
        <v>711391</v>
      </c>
      <c r="K243" s="6">
        <v>5228444</v>
      </c>
      <c r="L243" s="6">
        <v>2448453</v>
      </c>
      <c r="M243" s="6">
        <v>5489</v>
      </c>
      <c r="N243" s="6">
        <v>7535279</v>
      </c>
      <c r="O243" s="6">
        <v>-5212</v>
      </c>
      <c r="P243" s="6">
        <v>41460267</v>
      </c>
      <c r="Q243" s="6">
        <v>6760887</v>
      </c>
      <c r="R243" s="6">
        <v>258</v>
      </c>
      <c r="S243" s="6"/>
      <c r="T243" s="6"/>
      <c r="U243" s="6">
        <v>10357778</v>
      </c>
      <c r="V243" s="6">
        <v>111257</v>
      </c>
      <c r="W243" s="73">
        <v>543564</v>
      </c>
    </row>
    <row r="244" spans="1:23" x14ac:dyDescent="0.15">
      <c r="A244" s="69">
        <v>44592</v>
      </c>
      <c r="B244" s="6">
        <v>77251243</v>
      </c>
      <c r="C244" s="6">
        <v>136685</v>
      </c>
      <c r="D244" s="6">
        <v>333208</v>
      </c>
      <c r="E244" s="6">
        <v>70555</v>
      </c>
      <c r="F244" s="6">
        <v>2017647</v>
      </c>
      <c r="G244" s="6">
        <v>4336943</v>
      </c>
      <c r="H244" s="6">
        <v>2757980</v>
      </c>
      <c r="I244" s="6">
        <v>7594176</v>
      </c>
      <c r="J244" s="6">
        <v>337748</v>
      </c>
      <c r="K244" s="6">
        <v>4863742</v>
      </c>
      <c r="L244" s="6">
        <v>1521174.0000000121</v>
      </c>
      <c r="M244" s="6">
        <v>946</v>
      </c>
      <c r="N244" s="6">
        <v>9429466</v>
      </c>
      <c r="O244" s="6">
        <v>94</v>
      </c>
      <c r="P244" s="6">
        <v>46085103</v>
      </c>
      <c r="Q244" s="6">
        <v>5614449</v>
      </c>
      <c r="R244" s="6">
        <v>224</v>
      </c>
      <c r="S244" s="6"/>
      <c r="T244" s="6"/>
      <c r="U244" s="6">
        <v>11359772</v>
      </c>
      <c r="V244" s="6">
        <v>65934</v>
      </c>
      <c r="W244" s="73">
        <v>337764</v>
      </c>
    </row>
    <row r="245" spans="1:23" x14ac:dyDescent="0.15">
      <c r="A245" s="69">
        <v>44620</v>
      </c>
      <c r="B245" s="6">
        <v>83759572</v>
      </c>
      <c r="C245" s="6">
        <v>141371</v>
      </c>
      <c r="D245" s="6">
        <v>127661</v>
      </c>
      <c r="E245" s="6">
        <v>63284</v>
      </c>
      <c r="F245" s="6">
        <v>1469649</v>
      </c>
      <c r="G245" s="6">
        <v>4117165</v>
      </c>
      <c r="H245" s="6">
        <v>2381743</v>
      </c>
      <c r="I245" s="6">
        <v>9595391</v>
      </c>
      <c r="J245" s="6">
        <v>413855</v>
      </c>
      <c r="K245" s="6">
        <v>4450051</v>
      </c>
      <c r="L245" s="6">
        <v>2587869.9999999958</v>
      </c>
      <c r="M245" s="6">
        <v>429</v>
      </c>
      <c r="N245" s="6">
        <v>7905859</v>
      </c>
      <c r="O245" s="6">
        <v>-2956</v>
      </c>
      <c r="P245" s="6">
        <v>41436219</v>
      </c>
      <c r="Q245" s="6">
        <v>4930827</v>
      </c>
      <c r="R245" s="6">
        <v>248</v>
      </c>
      <c r="S245" s="6"/>
      <c r="T245" s="6"/>
      <c r="U245" s="6">
        <v>9402121</v>
      </c>
      <c r="V245" s="6">
        <v>47590</v>
      </c>
      <c r="W245" s="73">
        <v>306948</v>
      </c>
    </row>
    <row r="246" spans="1:23" x14ac:dyDescent="0.15">
      <c r="A246" s="69">
        <v>44651</v>
      </c>
      <c r="B246" s="6">
        <v>97415395</v>
      </c>
      <c r="C246" s="6">
        <v>156908</v>
      </c>
      <c r="D246" s="6">
        <v>293296</v>
      </c>
      <c r="E246" s="6">
        <v>67645</v>
      </c>
      <c r="F246" s="6">
        <v>1915640</v>
      </c>
      <c r="G246" s="6">
        <v>4392430</v>
      </c>
      <c r="H246" s="6">
        <v>2861741</v>
      </c>
      <c r="I246" s="6">
        <v>11301152</v>
      </c>
      <c r="J246" s="6">
        <v>584362</v>
      </c>
      <c r="K246" s="6">
        <v>4687512</v>
      </c>
      <c r="L246" s="6">
        <v>3230697</v>
      </c>
      <c r="M246" s="6">
        <v>4182</v>
      </c>
      <c r="N246" s="6">
        <v>9010722</v>
      </c>
      <c r="O246" s="6">
        <v>-2416</v>
      </c>
      <c r="P246" s="6">
        <v>48110023</v>
      </c>
      <c r="Q246" s="6">
        <v>5927229</v>
      </c>
      <c r="R246" s="6">
        <v>380.00000000000006</v>
      </c>
      <c r="S246" s="6"/>
      <c r="T246" s="6"/>
      <c r="U246" s="6">
        <v>11620355</v>
      </c>
      <c r="V246" s="6">
        <v>86283</v>
      </c>
      <c r="W246" s="73">
        <v>316260</v>
      </c>
    </row>
    <row r="247" spans="1:23" x14ac:dyDescent="0.15">
      <c r="A247" s="69">
        <v>44681</v>
      </c>
      <c r="B247" s="6">
        <v>96461779</v>
      </c>
      <c r="C247" s="6">
        <v>170117</v>
      </c>
      <c r="D247" s="6">
        <v>191823</v>
      </c>
      <c r="E247" s="6">
        <v>58719</v>
      </c>
      <c r="F247" s="6">
        <v>1912268</v>
      </c>
      <c r="G247" s="6">
        <v>4702091</v>
      </c>
      <c r="H247" s="6">
        <v>3009048</v>
      </c>
      <c r="I247" s="6">
        <v>10153135</v>
      </c>
      <c r="J247" s="6">
        <v>443869</v>
      </c>
      <c r="K247" s="6">
        <v>5144119</v>
      </c>
      <c r="L247" s="6">
        <v>3010722</v>
      </c>
      <c r="M247" s="6">
        <v>2578</v>
      </c>
      <c r="N247" s="6">
        <v>7770463</v>
      </c>
      <c r="O247" s="6">
        <v>-1952</v>
      </c>
      <c r="P247" s="6">
        <v>50820785</v>
      </c>
      <c r="Q247" s="6">
        <v>5779266</v>
      </c>
      <c r="R247" s="6">
        <v>418.99999999999994</v>
      </c>
      <c r="S247" s="6"/>
      <c r="T247" s="6"/>
      <c r="U247" s="6">
        <v>10221254</v>
      </c>
      <c r="V247" s="6">
        <v>120200</v>
      </c>
      <c r="W247" s="73">
        <v>239160</v>
      </c>
    </row>
    <row r="248" spans="1:23" x14ac:dyDescent="0.15">
      <c r="A248" s="69">
        <v>44712</v>
      </c>
      <c r="B248" s="6">
        <v>107869600</v>
      </c>
      <c r="C248" s="6">
        <v>174895</v>
      </c>
      <c r="D248" s="6">
        <v>282434</v>
      </c>
      <c r="E248" s="6">
        <v>70381</v>
      </c>
      <c r="F248" s="6">
        <v>2097813</v>
      </c>
      <c r="G248" s="6">
        <v>4324137</v>
      </c>
      <c r="H248" s="6">
        <v>2709272</v>
      </c>
      <c r="I248" s="6">
        <v>12552360</v>
      </c>
      <c r="J248" s="6">
        <v>593618</v>
      </c>
      <c r="K248" s="6">
        <v>4655112</v>
      </c>
      <c r="L248" s="6">
        <v>3296469</v>
      </c>
      <c r="M248" s="6">
        <v>924</v>
      </c>
      <c r="N248" s="6">
        <v>8914640</v>
      </c>
      <c r="O248" s="6">
        <v>-3810</v>
      </c>
      <c r="P248" s="6">
        <v>57687781</v>
      </c>
      <c r="Q248" s="6">
        <v>5615975</v>
      </c>
      <c r="R248" s="6">
        <v>466</v>
      </c>
      <c r="S248" s="6"/>
      <c r="T248" s="6"/>
      <c r="U248" s="6">
        <v>10940395</v>
      </c>
      <c r="V248" s="6">
        <v>80594</v>
      </c>
      <c r="W248" s="73">
        <v>557736</v>
      </c>
    </row>
    <row r="249" spans="1:23" x14ac:dyDescent="0.15">
      <c r="A249" s="69">
        <v>44742</v>
      </c>
      <c r="B249" s="6">
        <v>125314549</v>
      </c>
      <c r="C249" s="6">
        <v>185588</v>
      </c>
      <c r="D249" s="6">
        <v>289335</v>
      </c>
      <c r="E249" s="6">
        <v>48928</v>
      </c>
      <c r="F249" s="6">
        <v>1908877</v>
      </c>
      <c r="G249" s="6">
        <v>4628173</v>
      </c>
      <c r="H249" s="6">
        <v>2712322</v>
      </c>
      <c r="I249" s="6">
        <v>13214459</v>
      </c>
      <c r="J249" s="6">
        <v>531412</v>
      </c>
      <c r="K249" s="6">
        <v>4906792</v>
      </c>
      <c r="L249" s="6">
        <v>2573606.0000000042</v>
      </c>
      <c r="M249" s="6">
        <v>2291</v>
      </c>
      <c r="N249" s="6">
        <v>8138867</v>
      </c>
      <c r="O249" s="6">
        <v>-2710</v>
      </c>
      <c r="P249" s="6">
        <v>65912042</v>
      </c>
      <c r="Q249" s="6">
        <v>6310905</v>
      </c>
      <c r="R249" s="6">
        <v>466</v>
      </c>
      <c r="S249" s="6"/>
      <c r="T249" s="6"/>
      <c r="U249" s="6">
        <v>12337393</v>
      </c>
      <c r="V249" s="6">
        <v>160066</v>
      </c>
      <c r="W249" s="73">
        <v>708684</v>
      </c>
    </row>
    <row r="250" spans="1:23" x14ac:dyDescent="0.15">
      <c r="A250" s="69">
        <v>44773</v>
      </c>
      <c r="B250" s="6">
        <v>137644298</v>
      </c>
      <c r="C250" s="6">
        <v>170096</v>
      </c>
      <c r="D250" s="6">
        <v>307561</v>
      </c>
      <c r="E250" s="6">
        <v>63386</v>
      </c>
      <c r="F250" s="6">
        <v>1618414</v>
      </c>
      <c r="G250" s="6">
        <v>4114001</v>
      </c>
      <c r="H250" s="6">
        <v>2669638</v>
      </c>
      <c r="I250" s="6">
        <v>13850731</v>
      </c>
      <c r="J250" s="6">
        <v>558412</v>
      </c>
      <c r="K250" s="6">
        <v>4662638</v>
      </c>
      <c r="L250" s="6">
        <v>2746735.0000000084</v>
      </c>
      <c r="M250" s="6">
        <v>2364</v>
      </c>
      <c r="N250" s="6">
        <v>7240998</v>
      </c>
      <c r="O250" s="6">
        <v>-1888</v>
      </c>
      <c r="P250" s="6">
        <v>86018095</v>
      </c>
      <c r="Q250" s="6">
        <v>7264714</v>
      </c>
      <c r="R250" s="6">
        <v>474.99999999999994</v>
      </c>
      <c r="S250" s="6"/>
      <c r="T250" s="6"/>
      <c r="U250" s="6">
        <v>10548629</v>
      </c>
      <c r="V250" s="6">
        <v>66433</v>
      </c>
      <c r="W250" s="73">
        <v>495794</v>
      </c>
    </row>
    <row r="251" spans="1:23" x14ac:dyDescent="0.15">
      <c r="A251" s="69">
        <v>44804</v>
      </c>
      <c r="B251" s="5">
        <v>121749632</v>
      </c>
      <c r="C251" s="5">
        <v>174822</v>
      </c>
      <c r="D251" s="5">
        <v>381488</v>
      </c>
      <c r="E251" s="5">
        <v>57035</v>
      </c>
      <c r="F251" s="5">
        <v>1879305</v>
      </c>
      <c r="G251" s="5">
        <v>4105563</v>
      </c>
      <c r="H251" s="5">
        <v>2715869</v>
      </c>
      <c r="I251" s="5">
        <v>13511585</v>
      </c>
      <c r="J251" s="5">
        <v>612778</v>
      </c>
      <c r="K251" s="5">
        <v>4606982</v>
      </c>
      <c r="L251" s="5">
        <v>2848440</v>
      </c>
      <c r="M251" s="5">
        <v>3295</v>
      </c>
      <c r="N251" s="5">
        <v>7723208</v>
      </c>
      <c r="O251" s="6">
        <v>-1093</v>
      </c>
      <c r="P251" s="5">
        <v>69020456</v>
      </c>
      <c r="Q251" s="5">
        <v>5652751</v>
      </c>
      <c r="R251" s="5">
        <v>590</v>
      </c>
      <c r="S251" s="5"/>
      <c r="T251" s="6"/>
      <c r="U251" s="5">
        <v>11453032</v>
      </c>
      <c r="V251" s="5">
        <v>59202</v>
      </c>
      <c r="W251" s="73">
        <v>632182</v>
      </c>
    </row>
    <row r="252" spans="1:23" x14ac:dyDescent="0.15">
      <c r="A252" s="69">
        <v>44834</v>
      </c>
      <c r="B252" s="5">
        <v>104863315</v>
      </c>
      <c r="C252" s="5">
        <v>170321</v>
      </c>
      <c r="D252" s="5">
        <v>143804</v>
      </c>
      <c r="E252" s="5">
        <v>69305</v>
      </c>
      <c r="F252" s="5">
        <v>1857968</v>
      </c>
      <c r="G252" s="5">
        <v>4165037</v>
      </c>
      <c r="H252" s="5">
        <v>2393647</v>
      </c>
      <c r="I252" s="5">
        <v>11538069</v>
      </c>
      <c r="J252" s="5">
        <v>509418</v>
      </c>
      <c r="K252" s="5">
        <v>4558919</v>
      </c>
      <c r="L252" s="5">
        <v>2956932</v>
      </c>
      <c r="M252" s="5">
        <v>1439</v>
      </c>
      <c r="N252" s="5">
        <v>8213832</v>
      </c>
      <c r="O252" s="6">
        <v>-2156</v>
      </c>
      <c r="P252" s="5">
        <v>54518021</v>
      </c>
      <c r="Q252" s="5">
        <v>5619447</v>
      </c>
      <c r="R252" s="5">
        <v>368</v>
      </c>
      <c r="S252" s="5"/>
      <c r="T252" s="68"/>
      <c r="U252" s="5">
        <v>11740909</v>
      </c>
      <c r="V252" s="5">
        <v>87408</v>
      </c>
      <c r="W252" s="73">
        <v>389998</v>
      </c>
    </row>
    <row r="253" spans="1:23" x14ac:dyDescent="0.15">
      <c r="A253" s="69">
        <v>44865</v>
      </c>
      <c r="B253" s="5">
        <v>90353741</v>
      </c>
      <c r="C253" s="5">
        <v>158179</v>
      </c>
      <c r="D253" s="5">
        <v>189834</v>
      </c>
      <c r="E253" s="5">
        <v>61394</v>
      </c>
      <c r="F253" s="5">
        <v>1892506</v>
      </c>
      <c r="G253" s="5">
        <v>5085205</v>
      </c>
      <c r="H253" s="5">
        <v>2806875</v>
      </c>
      <c r="I253" s="5">
        <v>11105863</v>
      </c>
      <c r="J253" s="5">
        <v>548083</v>
      </c>
      <c r="K253" s="5">
        <v>5149829</v>
      </c>
      <c r="L253" s="5">
        <v>2923872</v>
      </c>
      <c r="M253" s="5">
        <v>1525</v>
      </c>
      <c r="N253" s="5">
        <v>7524756</v>
      </c>
      <c r="O253" s="6">
        <v>-1572</v>
      </c>
      <c r="P253" s="5">
        <v>52321045</v>
      </c>
      <c r="Q253" s="5">
        <v>5178864</v>
      </c>
      <c r="R253" s="5">
        <v>390</v>
      </c>
      <c r="S253" s="5"/>
      <c r="T253" s="68"/>
      <c r="U253" s="5">
        <v>10611252</v>
      </c>
      <c r="V253" s="5">
        <v>86619</v>
      </c>
      <c r="W253" s="73">
        <v>443858</v>
      </c>
    </row>
    <row r="254" spans="1:23" x14ac:dyDescent="0.15">
      <c r="A254" s="69">
        <v>44895</v>
      </c>
      <c r="B254" s="5">
        <v>86805749</v>
      </c>
      <c r="C254" s="5">
        <v>163702</v>
      </c>
      <c r="D254" s="5">
        <v>244982</v>
      </c>
      <c r="E254" s="5">
        <v>89032</v>
      </c>
      <c r="F254" s="5">
        <v>1591839</v>
      </c>
      <c r="G254" s="5">
        <v>4757971</v>
      </c>
      <c r="H254" s="5">
        <v>3119831</v>
      </c>
      <c r="I254" s="5">
        <v>11744206</v>
      </c>
      <c r="J254" s="5">
        <v>622394</v>
      </c>
      <c r="K254" s="5">
        <v>4842891</v>
      </c>
      <c r="L254" s="5">
        <v>2855724</v>
      </c>
      <c r="M254" s="5">
        <v>3303</v>
      </c>
      <c r="N254" s="5">
        <v>8180365</v>
      </c>
      <c r="O254" s="6">
        <v>-3200</v>
      </c>
      <c r="P254" s="5">
        <v>48561454</v>
      </c>
      <c r="Q254" s="5">
        <v>5865183</v>
      </c>
      <c r="R254" s="5">
        <v>352</v>
      </c>
      <c r="S254" s="5"/>
      <c r="T254" s="68"/>
      <c r="U254" s="5">
        <v>11479450</v>
      </c>
      <c r="V254" s="5">
        <v>61148</v>
      </c>
      <c r="W254" s="73">
        <v>380638</v>
      </c>
    </row>
    <row r="255" spans="1:23" x14ac:dyDescent="0.15">
      <c r="A255" s="69">
        <v>44926</v>
      </c>
      <c r="B255" s="5">
        <v>102943762</v>
      </c>
      <c r="C255" s="5">
        <v>198206</v>
      </c>
      <c r="D255" s="5">
        <v>105300</v>
      </c>
      <c r="E255" s="5">
        <v>82970</v>
      </c>
      <c r="F255" s="5">
        <v>1480278</v>
      </c>
      <c r="G255" s="5">
        <v>5176936</v>
      </c>
      <c r="H255" s="5">
        <v>2942014</v>
      </c>
      <c r="I255" s="5">
        <v>13740873</v>
      </c>
      <c r="J255" s="5">
        <v>633683</v>
      </c>
      <c r="K255" s="5">
        <v>5471712</v>
      </c>
      <c r="L255" s="5">
        <v>2334876</v>
      </c>
      <c r="M255" s="5">
        <v>3784</v>
      </c>
      <c r="N255" s="5">
        <v>6335801</v>
      </c>
      <c r="O255" s="5">
        <v>1040</v>
      </c>
      <c r="P255" s="5">
        <v>40346033</v>
      </c>
      <c r="Q255" s="5">
        <v>6307228</v>
      </c>
      <c r="R255" s="5">
        <v>343</v>
      </c>
      <c r="S255" s="5"/>
      <c r="T255" s="68"/>
      <c r="U255" s="5">
        <v>8803076</v>
      </c>
      <c r="V255" s="5">
        <v>522907</v>
      </c>
      <c r="W255" s="73">
        <v>316708</v>
      </c>
    </row>
    <row r="256" spans="1:23" x14ac:dyDescent="0.15">
      <c r="A256" s="69">
        <v>44957</v>
      </c>
      <c r="B256" s="5">
        <v>83552309</v>
      </c>
      <c r="C256" s="5">
        <v>138694</v>
      </c>
      <c r="D256" s="5">
        <v>189390</v>
      </c>
      <c r="E256" s="5">
        <v>58180</v>
      </c>
      <c r="F256" s="5">
        <v>1750182</v>
      </c>
      <c r="G256" s="5">
        <v>4348768</v>
      </c>
      <c r="H256" s="5">
        <v>2586356</v>
      </c>
      <c r="I256" s="5">
        <v>9011848</v>
      </c>
      <c r="J256" s="5">
        <v>421553.99999999994</v>
      </c>
      <c r="K256" s="5">
        <v>4740308</v>
      </c>
      <c r="L256" s="5">
        <v>2680272.9999999981</v>
      </c>
      <c r="M256" s="5">
        <v>3425</v>
      </c>
      <c r="N256" s="5">
        <v>9034453</v>
      </c>
      <c r="O256" s="5">
        <v>432</v>
      </c>
      <c r="P256" s="5">
        <v>48062088</v>
      </c>
      <c r="Q256" s="5">
        <v>6097513</v>
      </c>
      <c r="R256" s="5">
        <v>328</v>
      </c>
      <c r="S256" s="5"/>
      <c r="T256" s="68"/>
      <c r="U256" s="5">
        <v>11511623</v>
      </c>
      <c r="V256" s="5">
        <v>165690</v>
      </c>
      <c r="W256" s="73">
        <v>289344</v>
      </c>
    </row>
    <row r="257" spans="1:23" x14ac:dyDescent="0.15">
      <c r="A257" s="69">
        <v>44985</v>
      </c>
      <c r="B257" s="5">
        <v>81551679</v>
      </c>
      <c r="C257" s="5">
        <v>133071</v>
      </c>
      <c r="D257" s="5">
        <v>188456</v>
      </c>
      <c r="E257" s="5">
        <v>43181</v>
      </c>
      <c r="F257" s="5">
        <v>1250480</v>
      </c>
      <c r="G257" s="5">
        <v>4266260</v>
      </c>
      <c r="H257" s="5">
        <v>2471401</v>
      </c>
      <c r="I257" s="5">
        <v>8289651</v>
      </c>
      <c r="J257" s="5">
        <v>410330.99999999994</v>
      </c>
      <c r="K257" s="5">
        <v>4491386</v>
      </c>
      <c r="L257" s="5">
        <v>1985443.0000000005</v>
      </c>
      <c r="M257" s="5">
        <v>1489</v>
      </c>
      <c r="N257" s="5">
        <v>8247165</v>
      </c>
      <c r="O257" s="6">
        <v>-1956</v>
      </c>
      <c r="P257" s="5">
        <v>45124148</v>
      </c>
      <c r="Q257" s="5">
        <v>4896806</v>
      </c>
      <c r="R257" s="5">
        <v>331</v>
      </c>
      <c r="S257" s="5"/>
      <c r="T257" s="68"/>
      <c r="U257" s="5">
        <v>9796977</v>
      </c>
      <c r="V257" s="5">
        <v>78782</v>
      </c>
      <c r="W257" s="73">
        <v>316696</v>
      </c>
    </row>
    <row r="258" spans="1:23" x14ac:dyDescent="0.15">
      <c r="A258" s="69">
        <v>45016</v>
      </c>
      <c r="B258" s="5">
        <v>93037166</v>
      </c>
      <c r="C258" s="5">
        <v>160117</v>
      </c>
      <c r="D258" s="5">
        <v>202639</v>
      </c>
      <c r="E258" s="5">
        <v>28079</v>
      </c>
      <c r="F258" s="5">
        <v>1546926</v>
      </c>
      <c r="G258" s="5">
        <v>4632756</v>
      </c>
      <c r="H258" s="5">
        <v>2844859</v>
      </c>
      <c r="I258" s="5">
        <v>10771245</v>
      </c>
      <c r="J258" s="5">
        <v>534126</v>
      </c>
      <c r="K258" s="5">
        <v>4521781</v>
      </c>
      <c r="L258" s="5">
        <v>3155739</v>
      </c>
      <c r="M258" s="5">
        <v>1933</v>
      </c>
      <c r="N258" s="5">
        <v>8454124</v>
      </c>
      <c r="O258" s="5">
        <v>384</v>
      </c>
      <c r="P258" s="5">
        <v>51588219</v>
      </c>
      <c r="Q258" s="5">
        <v>6187666</v>
      </c>
      <c r="R258" s="5">
        <v>462</v>
      </c>
      <c r="S258" s="5"/>
      <c r="T258" s="68"/>
      <c r="U258" s="5">
        <v>12154189</v>
      </c>
      <c r="V258" s="5">
        <v>76115</v>
      </c>
      <c r="W258" s="73">
        <v>311896</v>
      </c>
    </row>
    <row r="259" spans="1:23" x14ac:dyDescent="0.15">
      <c r="A259" s="69">
        <v>45046</v>
      </c>
      <c r="B259" s="5">
        <v>90389939</v>
      </c>
      <c r="C259" s="5">
        <v>150864</v>
      </c>
      <c r="D259" s="5">
        <v>182131</v>
      </c>
      <c r="E259" s="5">
        <v>58055</v>
      </c>
      <c r="F259" s="5">
        <v>1562354</v>
      </c>
      <c r="G259" s="5">
        <v>4460701</v>
      </c>
      <c r="H259" s="5">
        <v>2661055</v>
      </c>
      <c r="I259" s="5">
        <v>10107241</v>
      </c>
      <c r="J259" s="5">
        <v>441828</v>
      </c>
      <c r="K259" s="5">
        <v>5080015</v>
      </c>
      <c r="L259" s="5">
        <v>2574135.9999999991</v>
      </c>
      <c r="M259" s="5">
        <v>1549</v>
      </c>
      <c r="N259" s="5">
        <v>7282796</v>
      </c>
      <c r="O259" s="6">
        <v>-5300</v>
      </c>
      <c r="P259" s="5">
        <v>50878589</v>
      </c>
      <c r="Q259" s="5">
        <v>5200642</v>
      </c>
      <c r="R259" s="5">
        <v>372</v>
      </c>
      <c r="S259" s="5"/>
      <c r="T259" s="68"/>
      <c r="U259" s="5">
        <v>9705941</v>
      </c>
      <c r="V259" s="5">
        <v>73776</v>
      </c>
      <c r="W259" s="73">
        <v>391876</v>
      </c>
    </row>
    <row r="260" spans="1:23" x14ac:dyDescent="0.15">
      <c r="A260" s="69">
        <v>45077</v>
      </c>
      <c r="B260" s="5">
        <v>123914899</v>
      </c>
      <c r="C260" s="5">
        <v>160004</v>
      </c>
      <c r="D260" s="5">
        <v>1025173</v>
      </c>
      <c r="E260" s="5">
        <v>1103808</v>
      </c>
      <c r="F260" s="5">
        <v>1848559</v>
      </c>
      <c r="G260" s="5">
        <v>4612276</v>
      </c>
      <c r="H260" s="5">
        <v>2626399</v>
      </c>
      <c r="I260" s="5">
        <v>13864996</v>
      </c>
      <c r="J260" s="5">
        <v>581755</v>
      </c>
      <c r="K260" s="5">
        <v>3696142</v>
      </c>
      <c r="L260" s="5">
        <v>3046612.9999999935</v>
      </c>
      <c r="M260" s="5">
        <v>1466</v>
      </c>
      <c r="N260" s="5">
        <v>8021726</v>
      </c>
      <c r="O260" s="6">
        <v>-2158</v>
      </c>
      <c r="P260" s="5">
        <v>76514923</v>
      </c>
      <c r="Q260" s="5">
        <v>7932512</v>
      </c>
      <c r="R260" s="5">
        <v>494</v>
      </c>
      <c r="S260" s="5"/>
      <c r="T260" s="68"/>
      <c r="U260" s="5">
        <v>11472261</v>
      </c>
      <c r="V260" s="5">
        <v>107397</v>
      </c>
      <c r="W260" s="73">
        <v>639950</v>
      </c>
    </row>
    <row r="261" spans="1:23" x14ac:dyDescent="0.15">
      <c r="A261" s="69">
        <v>45107</v>
      </c>
      <c r="B261" s="5">
        <v>126739393</v>
      </c>
      <c r="C261" s="5">
        <v>181706</v>
      </c>
      <c r="D261" s="5">
        <v>216132</v>
      </c>
      <c r="E261" s="5">
        <v>12313</v>
      </c>
      <c r="F261" s="5">
        <v>1490169</v>
      </c>
      <c r="G261" s="5">
        <v>4624418</v>
      </c>
      <c r="H261" s="5">
        <v>2591733</v>
      </c>
      <c r="I261" s="5">
        <v>13376272</v>
      </c>
      <c r="J261" s="5">
        <v>514125</v>
      </c>
      <c r="K261" s="5">
        <v>4836337</v>
      </c>
      <c r="L261" s="5">
        <v>2586957.000000007</v>
      </c>
      <c r="M261" s="5">
        <v>2935</v>
      </c>
      <c r="N261" s="5">
        <v>6596975</v>
      </c>
      <c r="O261" s="6">
        <v>-11326</v>
      </c>
      <c r="P261" s="5">
        <v>72525017</v>
      </c>
      <c r="Q261" s="5">
        <v>6065072</v>
      </c>
      <c r="R261" s="5">
        <v>548</v>
      </c>
      <c r="S261" s="5"/>
      <c r="T261" s="68"/>
      <c r="U261" s="5">
        <v>11634532</v>
      </c>
      <c r="V261" s="5">
        <v>127601</v>
      </c>
      <c r="W261" s="73">
        <v>543716</v>
      </c>
    </row>
    <row r="262" spans="1:23" x14ac:dyDescent="0.15">
      <c r="A262" s="69">
        <v>45138</v>
      </c>
      <c r="B262" s="5">
        <v>117236505</v>
      </c>
      <c r="C262" s="5">
        <v>167904</v>
      </c>
      <c r="D262" s="6">
        <v>-691300</v>
      </c>
      <c r="E262" s="6">
        <v>-1101930</v>
      </c>
      <c r="F262" s="5">
        <v>1347751</v>
      </c>
      <c r="G262" s="5">
        <v>4372095</v>
      </c>
      <c r="H262" s="5">
        <v>2237410</v>
      </c>
      <c r="I262" s="5">
        <v>12324059</v>
      </c>
      <c r="J262" s="5">
        <v>558042</v>
      </c>
      <c r="K262" s="5">
        <v>4373120</v>
      </c>
      <c r="L262" s="5">
        <v>2643265.0000000093</v>
      </c>
      <c r="M262" s="5">
        <v>1566.9999999999998</v>
      </c>
      <c r="N262" s="5">
        <v>3486793</v>
      </c>
      <c r="O262" s="6">
        <v>-2128</v>
      </c>
      <c r="P262" s="5">
        <v>69229054</v>
      </c>
      <c r="Q262" s="5">
        <v>5635207</v>
      </c>
      <c r="R262" s="5">
        <v>549</v>
      </c>
      <c r="S262" s="5"/>
      <c r="T262" s="68"/>
      <c r="U262" s="5">
        <v>9464117</v>
      </c>
      <c r="V262" s="5">
        <v>100742.99999999999</v>
      </c>
      <c r="W262" s="73">
        <v>466640</v>
      </c>
    </row>
    <row r="263" spans="1:23" x14ac:dyDescent="0.15">
      <c r="A263" s="69">
        <v>45169</v>
      </c>
      <c r="B263" s="5">
        <v>112831403</v>
      </c>
      <c r="C263" s="5">
        <v>169769</v>
      </c>
      <c r="D263" s="5">
        <v>184741</v>
      </c>
      <c r="E263" s="5">
        <v>55339</v>
      </c>
      <c r="F263" s="5">
        <v>1178943</v>
      </c>
      <c r="G263" s="5">
        <v>4373131</v>
      </c>
      <c r="H263" s="5">
        <v>2493124</v>
      </c>
      <c r="I263" s="5">
        <v>13072093</v>
      </c>
      <c r="J263" s="5">
        <v>567565</v>
      </c>
      <c r="K263" s="5">
        <v>4722147</v>
      </c>
      <c r="L263" s="5">
        <v>2938718.0000000023</v>
      </c>
      <c r="M263" s="5">
        <v>2803</v>
      </c>
      <c r="N263" s="5">
        <v>7227191</v>
      </c>
      <c r="O263" s="6">
        <v>-1102</v>
      </c>
      <c r="P263" s="5">
        <v>67018085</v>
      </c>
      <c r="Q263" s="5">
        <v>5363000</v>
      </c>
      <c r="R263" s="5">
        <v>615</v>
      </c>
      <c r="S263" s="5"/>
      <c r="T263" s="68"/>
      <c r="U263" s="5">
        <v>11370603</v>
      </c>
      <c r="V263" s="5">
        <v>21258</v>
      </c>
      <c r="W263" s="73">
        <v>479206</v>
      </c>
    </row>
    <row r="264" spans="1:23" x14ac:dyDescent="0.15">
      <c r="A264" s="69">
        <v>45199</v>
      </c>
      <c r="B264" s="5">
        <v>103769573</v>
      </c>
      <c r="C264" s="5">
        <v>152942</v>
      </c>
      <c r="D264" s="5">
        <v>183215</v>
      </c>
      <c r="E264" s="5">
        <v>75685</v>
      </c>
      <c r="F264" s="5">
        <v>1458024</v>
      </c>
      <c r="G264" s="5">
        <v>4600065</v>
      </c>
      <c r="H264" s="5">
        <v>2744429</v>
      </c>
      <c r="I264" s="5">
        <v>10945182</v>
      </c>
      <c r="J264" s="5">
        <v>502297</v>
      </c>
      <c r="K264" s="5">
        <v>4866323</v>
      </c>
      <c r="L264" s="5">
        <v>2330931.0000000033</v>
      </c>
      <c r="M264" s="5">
        <v>1532</v>
      </c>
      <c r="N264" s="5">
        <v>8402379</v>
      </c>
      <c r="O264" s="6">
        <v>-998</v>
      </c>
      <c r="P264" s="5">
        <v>59368132</v>
      </c>
      <c r="Q264" s="5">
        <v>5844075</v>
      </c>
      <c r="R264" s="5">
        <v>458.99999999999994</v>
      </c>
      <c r="S264" s="5"/>
      <c r="T264" s="68"/>
      <c r="U264" s="5">
        <v>14256821</v>
      </c>
      <c r="V264" s="5">
        <v>80557</v>
      </c>
      <c r="W264" s="73">
        <v>473482</v>
      </c>
    </row>
    <row r="265" spans="1:23" x14ac:dyDescent="0.15">
      <c r="A265" s="69">
        <v>45230</v>
      </c>
      <c r="B265" s="5">
        <v>113904939</v>
      </c>
      <c r="C265" s="5">
        <v>153986</v>
      </c>
      <c r="D265" s="5">
        <v>224252</v>
      </c>
      <c r="E265" s="5">
        <v>59243</v>
      </c>
      <c r="F265" s="5">
        <v>1175237</v>
      </c>
      <c r="G265" s="5">
        <v>5185126</v>
      </c>
      <c r="H265" s="5">
        <v>2880827</v>
      </c>
      <c r="I265" s="5">
        <v>12276295</v>
      </c>
      <c r="J265" s="5">
        <v>555718</v>
      </c>
      <c r="K265" s="5">
        <v>5479231</v>
      </c>
      <c r="L265" s="5">
        <v>2685212.0000000033</v>
      </c>
      <c r="M265" s="5">
        <v>1671</v>
      </c>
      <c r="N265" s="5">
        <v>8336012</v>
      </c>
      <c r="O265" s="6">
        <v>-756</v>
      </c>
      <c r="P265" s="5">
        <v>57789906</v>
      </c>
      <c r="Q265" s="5">
        <v>6527928</v>
      </c>
      <c r="R265" s="5">
        <v>398</v>
      </c>
      <c r="S265" s="5"/>
      <c r="T265" s="68"/>
      <c r="U265" s="5">
        <v>10462150</v>
      </c>
      <c r="V265" s="5">
        <v>72140</v>
      </c>
      <c r="W265" s="73">
        <v>350620</v>
      </c>
    </row>
    <row r="266" spans="1:23" x14ac:dyDescent="0.15">
      <c r="A266" s="69">
        <v>45260</v>
      </c>
      <c r="B266" s="5">
        <v>95893001</v>
      </c>
      <c r="C266" s="5">
        <v>161338</v>
      </c>
      <c r="D266" s="5">
        <v>237421</v>
      </c>
      <c r="E266" s="5">
        <v>77086</v>
      </c>
      <c r="F266" s="5">
        <v>1396111</v>
      </c>
      <c r="G266" s="5">
        <v>4725779</v>
      </c>
      <c r="H266" s="5">
        <v>3034100</v>
      </c>
      <c r="I266" s="5">
        <v>11968595</v>
      </c>
      <c r="J266" s="5">
        <v>544642</v>
      </c>
      <c r="K266" s="5">
        <v>5188785</v>
      </c>
      <c r="L266" s="5">
        <v>2292005.9999999995</v>
      </c>
      <c r="M266" s="5">
        <v>1607</v>
      </c>
      <c r="N266" s="5">
        <v>8539042</v>
      </c>
      <c r="O266" s="6">
        <v>-1480</v>
      </c>
      <c r="P266" s="5">
        <v>52066450</v>
      </c>
      <c r="Q266" s="5">
        <v>5895456</v>
      </c>
      <c r="R266" s="5">
        <v>397</v>
      </c>
      <c r="S266" s="5"/>
      <c r="T266" s="68"/>
      <c r="U266" s="5">
        <v>12176054</v>
      </c>
      <c r="V266" s="5">
        <v>61130</v>
      </c>
      <c r="W266" s="73">
        <v>390116</v>
      </c>
    </row>
    <row r="267" spans="1:23" x14ac:dyDescent="0.15">
      <c r="A267" s="69">
        <v>45291</v>
      </c>
      <c r="B267" s="5">
        <v>100043442</v>
      </c>
      <c r="C267" s="5">
        <v>166096</v>
      </c>
      <c r="D267" s="5">
        <v>163337</v>
      </c>
      <c r="E267" s="5">
        <v>49239</v>
      </c>
      <c r="F267" s="6">
        <v>-1238482</v>
      </c>
      <c r="G267" s="5">
        <v>5447541</v>
      </c>
      <c r="H267" s="5">
        <v>2643613</v>
      </c>
      <c r="I267" s="5">
        <v>11956807</v>
      </c>
      <c r="J267" s="5">
        <v>597012</v>
      </c>
      <c r="K267" s="5">
        <v>5608914</v>
      </c>
      <c r="L267" s="5">
        <v>2390446.0000000023</v>
      </c>
      <c r="M267" s="5">
        <v>2073</v>
      </c>
      <c r="N267" s="5">
        <v>7306618</v>
      </c>
      <c r="O267" s="6">
        <v>-1122</v>
      </c>
      <c r="P267" s="5">
        <v>49158718</v>
      </c>
      <c r="Q267" s="5">
        <v>6678035</v>
      </c>
      <c r="R267" s="5">
        <v>439</v>
      </c>
      <c r="S267" s="5"/>
      <c r="T267" s="68"/>
      <c r="U267" s="5">
        <v>10442674</v>
      </c>
      <c r="V267" s="5">
        <v>87462</v>
      </c>
      <c r="W267" s="73">
        <v>407824</v>
      </c>
    </row>
    <row r="268" spans="1:23" x14ac:dyDescent="0.15">
      <c r="A268" s="69">
        <v>45322</v>
      </c>
      <c r="B268" s="5">
        <v>80282717</v>
      </c>
      <c r="C268" s="5">
        <v>134788</v>
      </c>
      <c r="D268" s="5">
        <v>263902</v>
      </c>
      <c r="E268" s="5">
        <v>45054</v>
      </c>
      <c r="F268" s="5">
        <v>1105293</v>
      </c>
      <c r="G268" s="5">
        <v>4517425</v>
      </c>
      <c r="H268" s="5">
        <v>2703899</v>
      </c>
      <c r="I268" s="5">
        <v>8753809</v>
      </c>
      <c r="J268" s="5">
        <v>360314</v>
      </c>
      <c r="K268" s="5">
        <v>5376391</v>
      </c>
      <c r="L268" s="5">
        <v>2505839.0000000019</v>
      </c>
      <c r="M268" s="5">
        <v>2054</v>
      </c>
      <c r="N268" s="5">
        <v>7613309</v>
      </c>
      <c r="O268" s="6">
        <v>292</v>
      </c>
      <c r="P268" s="5">
        <v>47389562</v>
      </c>
      <c r="Q268" s="5">
        <v>5505200</v>
      </c>
      <c r="R268" s="5">
        <v>308</v>
      </c>
      <c r="S268" s="5"/>
      <c r="T268" s="68"/>
      <c r="U268" s="5">
        <v>11246993</v>
      </c>
      <c r="V268" s="5">
        <v>52173</v>
      </c>
      <c r="W268" s="73">
        <v>306422</v>
      </c>
    </row>
    <row r="269" spans="1:23" x14ac:dyDescent="0.15">
      <c r="A269" s="69">
        <v>45351</v>
      </c>
      <c r="B269" s="5">
        <v>90073831</v>
      </c>
      <c r="C269" s="5">
        <v>130477</v>
      </c>
      <c r="D269" s="5">
        <v>227162</v>
      </c>
      <c r="E269" s="5">
        <v>45671</v>
      </c>
      <c r="F269" s="5">
        <v>1030784</v>
      </c>
      <c r="G269" s="5">
        <v>4538493</v>
      </c>
      <c r="H269" s="5">
        <v>2297673</v>
      </c>
      <c r="I269" s="5">
        <v>9488328</v>
      </c>
      <c r="J269" s="5">
        <v>420529.00000000006</v>
      </c>
      <c r="K269" s="5">
        <v>5144441</v>
      </c>
      <c r="L269" s="5">
        <v>1980620.9999999995</v>
      </c>
      <c r="M269" s="5">
        <v>2420</v>
      </c>
      <c r="N269" s="5">
        <v>7925104</v>
      </c>
      <c r="O269" s="6">
        <v>-564</v>
      </c>
      <c r="P269" s="5">
        <v>46678188</v>
      </c>
      <c r="Q269" s="5">
        <v>5312309</v>
      </c>
      <c r="R269" s="5">
        <v>402</v>
      </c>
      <c r="S269" s="5"/>
      <c r="T269" s="68"/>
      <c r="U269" s="5">
        <v>10348082</v>
      </c>
      <c r="V269" s="5">
        <v>92186</v>
      </c>
      <c r="W269" s="73">
        <v>272400</v>
      </c>
    </row>
    <row r="270" spans="1:23" x14ac:dyDescent="0.15">
      <c r="A270" s="69">
        <v>45382</v>
      </c>
      <c r="B270" s="5">
        <v>96275458</v>
      </c>
      <c r="C270" s="5">
        <v>148731</v>
      </c>
      <c r="D270" s="5">
        <v>311729</v>
      </c>
      <c r="E270" s="5">
        <v>56665</v>
      </c>
      <c r="F270" s="5">
        <v>988335</v>
      </c>
      <c r="G270" s="5">
        <v>4761310</v>
      </c>
      <c r="H270" s="5">
        <v>2216142</v>
      </c>
      <c r="I270" s="5">
        <v>10411218</v>
      </c>
      <c r="J270" s="5">
        <v>434250</v>
      </c>
      <c r="K270" s="5">
        <v>5740100</v>
      </c>
      <c r="L270" s="5">
        <v>2221440.0000000014</v>
      </c>
      <c r="M270" s="5">
        <v>2756</v>
      </c>
      <c r="N270" s="5">
        <v>8243388</v>
      </c>
      <c r="O270" s="6">
        <v>-428</v>
      </c>
      <c r="P270" s="5">
        <v>48566793</v>
      </c>
      <c r="Q270" s="5">
        <v>5691381</v>
      </c>
      <c r="R270" s="5">
        <v>315</v>
      </c>
      <c r="S270" s="6">
        <v>22050</v>
      </c>
      <c r="T270" s="68"/>
      <c r="U270" s="5">
        <v>10322630</v>
      </c>
      <c r="V270" s="5">
        <v>98239</v>
      </c>
      <c r="W270" s="73">
        <v>278942</v>
      </c>
    </row>
    <row r="271" spans="1:23" x14ac:dyDescent="0.15">
      <c r="A271" s="69">
        <v>45412</v>
      </c>
      <c r="B271" s="5">
        <v>97468821</v>
      </c>
      <c r="C271" s="5">
        <v>148064</v>
      </c>
      <c r="D271" s="5">
        <v>287035</v>
      </c>
      <c r="E271" s="5">
        <v>46437</v>
      </c>
      <c r="F271" s="5">
        <v>1184178</v>
      </c>
      <c r="G271" s="5">
        <v>5048156</v>
      </c>
      <c r="H271" s="5">
        <v>2243173</v>
      </c>
      <c r="I271" s="5">
        <v>10798933</v>
      </c>
      <c r="J271" s="5">
        <v>424069</v>
      </c>
      <c r="K271" s="5">
        <v>6210717</v>
      </c>
      <c r="L271" s="5">
        <v>2970730</v>
      </c>
      <c r="M271" s="5">
        <v>1235</v>
      </c>
      <c r="N271" s="5">
        <v>6774639</v>
      </c>
      <c r="O271" s="6">
        <v>-460</v>
      </c>
      <c r="P271" s="5">
        <v>56011282</v>
      </c>
      <c r="Q271" s="5">
        <v>5128509</v>
      </c>
      <c r="R271" s="5">
        <v>331</v>
      </c>
      <c r="S271" s="6">
        <v>2520</v>
      </c>
      <c r="T271" s="68"/>
      <c r="U271" s="5">
        <v>9824591</v>
      </c>
      <c r="V271" s="5">
        <v>68713</v>
      </c>
      <c r="W271" s="73">
        <v>427790</v>
      </c>
    </row>
    <row r="272" spans="1:23" x14ac:dyDescent="0.15">
      <c r="A272" s="69">
        <v>45443</v>
      </c>
      <c r="B272" s="5">
        <v>118022410</v>
      </c>
      <c r="C272" s="5">
        <v>165253</v>
      </c>
      <c r="D272" s="5">
        <v>325341</v>
      </c>
      <c r="E272" s="5">
        <v>52961</v>
      </c>
      <c r="F272" s="5">
        <v>1059846</v>
      </c>
      <c r="G272" s="5">
        <v>4738803</v>
      </c>
      <c r="H272" s="5">
        <v>2120959</v>
      </c>
      <c r="I272" s="5">
        <v>12800395</v>
      </c>
      <c r="J272" s="5">
        <v>573713</v>
      </c>
      <c r="K272" s="5">
        <v>5723815</v>
      </c>
      <c r="L272" s="5">
        <v>2333652</v>
      </c>
      <c r="M272" s="5">
        <v>1131</v>
      </c>
      <c r="N272" s="5">
        <v>8462605</v>
      </c>
      <c r="O272" s="5">
        <v>268</v>
      </c>
      <c r="P272" s="5">
        <v>66634420</v>
      </c>
      <c r="Q272" s="5">
        <v>6050341</v>
      </c>
      <c r="R272" s="5">
        <v>415</v>
      </c>
      <c r="S272" s="6">
        <v>1330</v>
      </c>
      <c r="T272" s="68"/>
      <c r="U272" s="5">
        <v>12171846</v>
      </c>
      <c r="V272" s="5">
        <v>93432</v>
      </c>
      <c r="W272" s="73">
        <v>409762</v>
      </c>
    </row>
    <row r="273" spans="1:23" x14ac:dyDescent="0.15">
      <c r="A273" s="69">
        <v>45473</v>
      </c>
      <c r="B273" s="5">
        <v>119741349</v>
      </c>
      <c r="C273" s="5">
        <v>161521</v>
      </c>
      <c r="D273" s="5">
        <v>278734</v>
      </c>
      <c r="E273" s="5">
        <v>45226</v>
      </c>
      <c r="F273" s="5">
        <v>856685</v>
      </c>
      <c r="G273" s="5">
        <v>4754774</v>
      </c>
      <c r="H273" s="5">
        <v>2377451</v>
      </c>
      <c r="I273" s="5">
        <v>11695326</v>
      </c>
      <c r="J273" s="5">
        <v>447590</v>
      </c>
      <c r="K273" s="5">
        <v>5212081</v>
      </c>
      <c r="L273" s="5">
        <v>2615547.0000000005</v>
      </c>
      <c r="M273" s="5">
        <v>808</v>
      </c>
      <c r="N273" s="5">
        <v>6231614</v>
      </c>
      <c r="O273" s="5">
        <v>14586</v>
      </c>
      <c r="P273" s="5">
        <v>72367749</v>
      </c>
      <c r="Q273" s="5">
        <v>5759119</v>
      </c>
      <c r="R273" s="5">
        <v>460.00000000000006</v>
      </c>
      <c r="S273" s="6">
        <v>839.99999999999989</v>
      </c>
      <c r="T273" s="68"/>
      <c r="U273" s="5">
        <v>10053005</v>
      </c>
      <c r="V273" s="5">
        <v>79462</v>
      </c>
      <c r="W273" s="73">
        <v>516736</v>
      </c>
    </row>
    <row r="274" spans="1:23" x14ac:dyDescent="0.15">
      <c r="A274" s="69">
        <v>45504</v>
      </c>
      <c r="B274" s="5">
        <v>150585919</v>
      </c>
      <c r="C274" s="5">
        <v>177609</v>
      </c>
      <c r="D274" s="5">
        <v>378615</v>
      </c>
      <c r="E274" s="5">
        <v>50399</v>
      </c>
      <c r="F274" s="5">
        <v>868308</v>
      </c>
      <c r="G274" s="5">
        <v>4376506</v>
      </c>
      <c r="H274" s="5">
        <v>2304027</v>
      </c>
      <c r="I274" s="5">
        <v>14866902</v>
      </c>
      <c r="J274" s="5">
        <v>619539</v>
      </c>
      <c r="K274" s="5">
        <v>5123372</v>
      </c>
      <c r="L274" s="5">
        <v>2581654</v>
      </c>
      <c r="M274" s="5">
        <v>2232</v>
      </c>
      <c r="N274" s="5">
        <v>7129863</v>
      </c>
      <c r="O274" s="5">
        <v>18566</v>
      </c>
      <c r="P274" s="5">
        <v>91522680</v>
      </c>
      <c r="Q274" s="5">
        <v>7423244</v>
      </c>
      <c r="R274" s="5">
        <v>331</v>
      </c>
      <c r="S274" s="6">
        <v>2660</v>
      </c>
      <c r="T274" s="68"/>
      <c r="U274" s="5">
        <v>10313527</v>
      </c>
      <c r="V274" s="5">
        <v>67718</v>
      </c>
      <c r="W274" s="73">
        <v>491552</v>
      </c>
    </row>
    <row r="275" spans="1:23" x14ac:dyDescent="0.15">
      <c r="A275" s="69">
        <v>45535</v>
      </c>
      <c r="B275" s="5">
        <v>118878283</v>
      </c>
      <c r="C275" s="5">
        <v>154997</v>
      </c>
      <c r="D275" s="5">
        <v>1369312</v>
      </c>
      <c r="E275" s="5">
        <v>43915</v>
      </c>
      <c r="F275" s="5">
        <v>1029631</v>
      </c>
      <c r="G275" s="5">
        <v>4398791</v>
      </c>
      <c r="H275" s="5">
        <v>2294604</v>
      </c>
      <c r="I275" s="5">
        <v>12409598</v>
      </c>
      <c r="J275" s="5">
        <v>521078</v>
      </c>
      <c r="K275" s="5">
        <v>5049012</v>
      </c>
      <c r="L275" s="5">
        <v>2335928</v>
      </c>
      <c r="M275" s="5">
        <v>2276</v>
      </c>
      <c r="N275" s="5">
        <v>12847693</v>
      </c>
      <c r="O275" s="6">
        <v>-1493</v>
      </c>
      <c r="P275" s="5">
        <v>66514177</v>
      </c>
      <c r="Q275" s="5">
        <v>5523700</v>
      </c>
      <c r="R275" s="5">
        <v>338</v>
      </c>
      <c r="S275" s="6">
        <v>1540</v>
      </c>
      <c r="T275" s="68"/>
      <c r="U275" s="5">
        <v>12974524</v>
      </c>
      <c r="V275" s="5">
        <v>40428</v>
      </c>
      <c r="W275" s="73">
        <v>454544</v>
      </c>
    </row>
    <row r="276" spans="1:23" x14ac:dyDescent="0.15">
      <c r="A276" s="69">
        <v>45565</v>
      </c>
      <c r="B276" s="5">
        <v>99459698</v>
      </c>
      <c r="C276" s="5">
        <v>140604</v>
      </c>
      <c r="D276" s="5">
        <v>295812</v>
      </c>
      <c r="E276" s="5">
        <v>56326</v>
      </c>
      <c r="F276" s="5">
        <v>881201</v>
      </c>
      <c r="G276" s="5">
        <v>4462553</v>
      </c>
      <c r="H276" s="5">
        <v>2895899</v>
      </c>
      <c r="I276" s="5">
        <v>10070086</v>
      </c>
      <c r="J276" s="5">
        <v>464381</v>
      </c>
      <c r="K276" s="5">
        <v>5026057</v>
      </c>
      <c r="L276" s="5">
        <v>2354667.0000000033</v>
      </c>
      <c r="M276" s="5">
        <v>1154</v>
      </c>
      <c r="N276" s="5">
        <v>8596489</v>
      </c>
      <c r="O276" s="5">
        <v>14930</v>
      </c>
      <c r="P276" s="5">
        <v>58987234</v>
      </c>
      <c r="Q276" s="5">
        <v>8695995</v>
      </c>
      <c r="R276" s="5">
        <v>315</v>
      </c>
      <c r="S276" s="6">
        <v>209.99999999999997</v>
      </c>
      <c r="T276" s="68"/>
      <c r="U276" s="5">
        <v>12803219</v>
      </c>
      <c r="V276" s="5">
        <v>60025</v>
      </c>
      <c r="W276" s="73">
        <v>283624</v>
      </c>
    </row>
    <row r="277" spans="1:23" x14ac:dyDescent="0.15">
      <c r="A277" s="69">
        <v>45596</v>
      </c>
      <c r="B277" s="5">
        <v>105165155</v>
      </c>
      <c r="C277" s="5">
        <v>167441</v>
      </c>
      <c r="D277" s="5">
        <v>380189</v>
      </c>
      <c r="E277" s="5">
        <v>85922</v>
      </c>
      <c r="F277" s="5">
        <v>1192270</v>
      </c>
      <c r="G277" s="5">
        <v>5403628</v>
      </c>
      <c r="H277" s="5">
        <v>2956694</v>
      </c>
      <c r="I277" s="5">
        <v>12560558</v>
      </c>
      <c r="J277" s="5">
        <v>551115</v>
      </c>
      <c r="K277" s="5">
        <v>5939055</v>
      </c>
      <c r="L277" s="5">
        <v>2344685.0000000005</v>
      </c>
      <c r="M277" s="5">
        <v>2103</v>
      </c>
      <c r="N277" s="5">
        <v>9848038</v>
      </c>
      <c r="O277" s="5">
        <v>16156</v>
      </c>
      <c r="P277" s="5">
        <v>55834120</v>
      </c>
      <c r="Q277" s="5">
        <v>6324354</v>
      </c>
      <c r="R277" s="5">
        <v>286</v>
      </c>
      <c r="S277" s="6">
        <v>700</v>
      </c>
      <c r="T277" s="68"/>
      <c r="U277" s="5">
        <v>12721759</v>
      </c>
      <c r="V277" s="5">
        <v>63450</v>
      </c>
      <c r="W277" s="73">
        <v>373494</v>
      </c>
    </row>
    <row r="278" spans="1:23" x14ac:dyDescent="0.15">
      <c r="A278" s="69">
        <v>45626</v>
      </c>
      <c r="B278" s="5">
        <v>90880482</v>
      </c>
      <c r="C278" s="5">
        <v>154332</v>
      </c>
      <c r="D278" s="5">
        <v>335563</v>
      </c>
      <c r="E278" s="5">
        <v>74709</v>
      </c>
      <c r="F278" s="5">
        <v>689024</v>
      </c>
      <c r="G278" s="5">
        <v>4053519</v>
      </c>
      <c r="H278" s="5">
        <v>2399784</v>
      </c>
      <c r="I278" s="5">
        <v>11689644</v>
      </c>
      <c r="J278" s="5">
        <v>574393</v>
      </c>
      <c r="K278" s="5">
        <v>4872539</v>
      </c>
      <c r="L278" s="5">
        <v>2286819.0000000037</v>
      </c>
      <c r="M278" s="5">
        <v>5877</v>
      </c>
      <c r="N278" s="5">
        <v>7691544</v>
      </c>
      <c r="O278" s="5">
        <v>12720.000000000002</v>
      </c>
      <c r="P278" s="5">
        <v>43262405</v>
      </c>
      <c r="Q278" s="5">
        <v>4827617</v>
      </c>
      <c r="R278" s="5">
        <v>265</v>
      </c>
      <c r="S278" s="6">
        <v>1050</v>
      </c>
      <c r="T278" s="68"/>
      <c r="U278" s="5">
        <v>7915148</v>
      </c>
      <c r="V278" s="5">
        <v>61570</v>
      </c>
      <c r="W278" s="73">
        <v>367044</v>
      </c>
    </row>
    <row r="279" spans="1:23" x14ac:dyDescent="0.15">
      <c r="A279" s="69">
        <v>45657</v>
      </c>
      <c r="B279" s="5">
        <v>106208107</v>
      </c>
      <c r="C279" s="5">
        <v>164082</v>
      </c>
      <c r="D279" s="5">
        <v>324785</v>
      </c>
      <c r="E279" s="5">
        <v>59517</v>
      </c>
      <c r="F279" s="5">
        <v>716765</v>
      </c>
      <c r="G279" s="5">
        <v>5133515</v>
      </c>
      <c r="H279" s="5">
        <v>2312280</v>
      </c>
      <c r="I279" s="5">
        <v>12403498</v>
      </c>
      <c r="J279" s="5">
        <v>614482</v>
      </c>
      <c r="K279" s="5">
        <v>5359836</v>
      </c>
      <c r="L279" s="5">
        <v>2268062.0000000047</v>
      </c>
      <c r="M279" s="5">
        <v>1958</v>
      </c>
      <c r="N279" s="5">
        <v>6662533</v>
      </c>
      <c r="O279" s="5">
        <v>12662.000000000002</v>
      </c>
      <c r="P279" s="5">
        <v>46267571</v>
      </c>
      <c r="Q279" s="5">
        <v>4054849</v>
      </c>
      <c r="R279" s="5">
        <v>274</v>
      </c>
      <c r="S279" s="6">
        <v>2240</v>
      </c>
      <c r="T279" s="68"/>
      <c r="U279" s="5">
        <v>8706657</v>
      </c>
      <c r="V279" s="5">
        <v>57582</v>
      </c>
      <c r="W279" s="73">
        <v>330434</v>
      </c>
    </row>
    <row r="280" spans="1:23" x14ac:dyDescent="0.15">
      <c r="A280" s="69">
        <v>45688</v>
      </c>
      <c r="B280" s="5">
        <v>88356155</v>
      </c>
      <c r="C280" s="5">
        <v>136364</v>
      </c>
      <c r="D280" s="5">
        <v>358531</v>
      </c>
      <c r="E280" s="5">
        <v>54948</v>
      </c>
      <c r="F280" s="5">
        <v>888324</v>
      </c>
      <c r="G280" s="5">
        <v>4385745</v>
      </c>
      <c r="H280" s="5">
        <v>2423036</v>
      </c>
      <c r="I280" s="5">
        <v>9729134</v>
      </c>
      <c r="J280" s="5">
        <v>397678</v>
      </c>
      <c r="K280" s="5">
        <v>5251100</v>
      </c>
      <c r="L280" s="5">
        <v>2331734.9999999967</v>
      </c>
      <c r="M280" s="5">
        <v>2440</v>
      </c>
      <c r="N280" s="5">
        <v>8162909</v>
      </c>
      <c r="O280" s="5">
        <v>15285</v>
      </c>
      <c r="P280" s="5">
        <v>48298235</v>
      </c>
      <c r="Q280" s="5">
        <v>4954267</v>
      </c>
      <c r="R280" s="5">
        <v>200</v>
      </c>
      <c r="S280" s="5">
        <v>1260</v>
      </c>
      <c r="T280" s="5"/>
      <c r="U280" s="5">
        <v>11262653</v>
      </c>
      <c r="V280" s="5">
        <v>50031</v>
      </c>
      <c r="W280" s="73">
        <v>318122</v>
      </c>
    </row>
    <row r="281" spans="1:23" x14ac:dyDescent="0.15">
      <c r="A281" s="69">
        <v>45716</v>
      </c>
      <c r="B281" s="5">
        <v>86354793</v>
      </c>
      <c r="C281" s="5">
        <v>135670</v>
      </c>
      <c r="D281" s="5">
        <v>269974</v>
      </c>
      <c r="E281" s="5">
        <v>29123</v>
      </c>
      <c r="F281" s="5">
        <v>913131</v>
      </c>
      <c r="G281" s="5">
        <v>4383905</v>
      </c>
      <c r="H281" s="5">
        <v>2383441</v>
      </c>
      <c r="I281" s="5">
        <v>8614150</v>
      </c>
      <c r="J281" s="5">
        <v>401702</v>
      </c>
      <c r="K281" s="5">
        <v>4953869</v>
      </c>
      <c r="L281" s="5">
        <v>2009407.0000000012</v>
      </c>
      <c r="M281" s="5">
        <v>1779</v>
      </c>
      <c r="N281" s="5">
        <v>8322717</v>
      </c>
      <c r="O281" s="5">
        <v>12381</v>
      </c>
      <c r="P281" s="5">
        <v>46250133</v>
      </c>
      <c r="Q281" s="5">
        <v>5146657</v>
      </c>
      <c r="R281" s="5">
        <v>241.99999999999997</v>
      </c>
      <c r="S281" s="5">
        <v>13510</v>
      </c>
      <c r="T281" s="5"/>
      <c r="U281" s="5">
        <v>9965147</v>
      </c>
      <c r="V281" s="5">
        <v>49349</v>
      </c>
      <c r="W281" s="73">
        <v>212224</v>
      </c>
    </row>
    <row r="282" spans="1:23" x14ac:dyDescent="0.15">
      <c r="A282" s="69">
        <v>45747</v>
      </c>
      <c r="B282" s="5">
        <v>97408646</v>
      </c>
      <c r="C282" s="5">
        <v>121064</v>
      </c>
      <c r="D282" s="5">
        <v>314900</v>
      </c>
      <c r="E282" s="5">
        <v>32900</v>
      </c>
      <c r="F282" s="5">
        <v>597514</v>
      </c>
      <c r="G282" s="5">
        <v>4388373</v>
      </c>
      <c r="H282" s="5">
        <v>2454790</v>
      </c>
      <c r="I282" s="5">
        <v>8967826</v>
      </c>
      <c r="J282" s="5">
        <v>416150.00000000006</v>
      </c>
      <c r="K282" s="5">
        <v>4987533</v>
      </c>
      <c r="L282" s="5">
        <v>2211298.0000000056</v>
      </c>
      <c r="M282" s="5">
        <v>1065</v>
      </c>
      <c r="N282" s="5">
        <v>8724127</v>
      </c>
      <c r="O282" s="5">
        <v>13344</v>
      </c>
      <c r="P282" s="5">
        <v>51051944</v>
      </c>
      <c r="Q282" s="5">
        <v>5320074</v>
      </c>
      <c r="R282" s="5">
        <v>262</v>
      </c>
      <c r="S282" s="5">
        <v>419.99999999999994</v>
      </c>
      <c r="T282" s="5"/>
      <c r="U282" s="5">
        <v>10045039</v>
      </c>
      <c r="V282" s="5">
        <v>83796</v>
      </c>
      <c r="W282" s="73">
        <v>262366</v>
      </c>
    </row>
    <row r="283" spans="1:23" x14ac:dyDescent="0.15">
      <c r="A283" s="69">
        <v>45777</v>
      </c>
      <c r="B283" s="5">
        <v>103777675</v>
      </c>
      <c r="C283" s="5">
        <v>155264</v>
      </c>
      <c r="D283" s="5">
        <v>320536</v>
      </c>
      <c r="E283" s="5">
        <v>44308</v>
      </c>
      <c r="F283" s="5">
        <v>1032644</v>
      </c>
      <c r="G283" s="5">
        <v>4831466</v>
      </c>
      <c r="H283" s="5">
        <v>2551249</v>
      </c>
      <c r="I283" s="5">
        <v>11106773</v>
      </c>
      <c r="J283" s="5">
        <v>434623</v>
      </c>
      <c r="K283" s="5">
        <v>5585116</v>
      </c>
      <c r="L283" s="5">
        <v>2339133.0000000028</v>
      </c>
      <c r="M283" s="5">
        <v>1847</v>
      </c>
      <c r="N283" s="5">
        <v>8051960</v>
      </c>
      <c r="O283" s="6">
        <v>-536</v>
      </c>
      <c r="P283" s="5">
        <v>54690272</v>
      </c>
      <c r="Q283" s="5">
        <v>5519763</v>
      </c>
      <c r="R283" s="5">
        <v>299</v>
      </c>
      <c r="S283" s="5">
        <v>3710</v>
      </c>
      <c r="T283" s="5"/>
      <c r="U283" s="5">
        <v>10173110</v>
      </c>
      <c r="V283" s="5">
        <v>7580</v>
      </c>
      <c r="W283" s="73">
        <v>382702</v>
      </c>
    </row>
    <row r="284" spans="1:23" x14ac:dyDescent="0.15">
      <c r="A284" s="69">
        <v>45808</v>
      </c>
      <c r="B284" s="5">
        <v>122748401</v>
      </c>
      <c r="C284" s="5">
        <v>148048</v>
      </c>
      <c r="D284" s="5">
        <v>785136</v>
      </c>
      <c r="E284" s="5">
        <v>36943</v>
      </c>
      <c r="F284" s="5">
        <v>809900</v>
      </c>
      <c r="G284" s="5">
        <v>4687600</v>
      </c>
      <c r="H284" s="5">
        <v>2378645</v>
      </c>
      <c r="I284" s="5">
        <v>12273314</v>
      </c>
      <c r="J284" s="5">
        <v>540791</v>
      </c>
      <c r="K284" s="5">
        <v>5275623</v>
      </c>
      <c r="L284" s="5">
        <v>2510563.9999999986</v>
      </c>
      <c r="M284" s="5">
        <v>1311</v>
      </c>
      <c r="N284" s="5">
        <v>10234704</v>
      </c>
      <c r="O284" s="6">
        <v>-392</v>
      </c>
      <c r="P284" s="5">
        <v>67434568</v>
      </c>
      <c r="Q284" s="5">
        <v>6198108</v>
      </c>
      <c r="R284" s="5">
        <v>358</v>
      </c>
      <c r="S284" s="5">
        <v>1330</v>
      </c>
      <c r="T284" s="5"/>
      <c r="U284" s="5">
        <v>13786441</v>
      </c>
      <c r="V284" s="5">
        <v>3958</v>
      </c>
      <c r="W284" s="73">
        <v>315450</v>
      </c>
    </row>
    <row r="285" spans="1:23" x14ac:dyDescent="0.15">
      <c r="A285" s="69">
        <v>45838</v>
      </c>
      <c r="B285" s="5">
        <v>133875528</v>
      </c>
      <c r="C285" s="5">
        <v>169305</v>
      </c>
      <c r="D285" s="5">
        <v>283400</v>
      </c>
      <c r="E285" s="5">
        <v>52520</v>
      </c>
      <c r="F285" s="5">
        <v>955533</v>
      </c>
      <c r="G285" s="5">
        <v>4828856</v>
      </c>
      <c r="H285" s="5">
        <v>2586683</v>
      </c>
      <c r="I285" s="5">
        <v>13006957</v>
      </c>
      <c r="J285" s="5">
        <v>481113</v>
      </c>
      <c r="K285" s="5">
        <v>5421704</v>
      </c>
      <c r="L285" s="5">
        <v>2348149</v>
      </c>
      <c r="M285" s="5">
        <v>1297</v>
      </c>
      <c r="N285" s="5">
        <v>8237487</v>
      </c>
      <c r="O285" s="6">
        <v>-400</v>
      </c>
      <c r="P285" s="5">
        <v>74458425</v>
      </c>
      <c r="Q285" s="5">
        <v>6662280</v>
      </c>
      <c r="R285" s="5">
        <v>281</v>
      </c>
      <c r="S285" s="5">
        <v>909</v>
      </c>
      <c r="T285" s="5"/>
      <c r="U285" s="5">
        <v>13396077</v>
      </c>
      <c r="V285" s="5">
        <v>7329</v>
      </c>
      <c r="W285" s="73">
        <v>464926</v>
      </c>
    </row>
    <row r="286" spans="1:23" x14ac:dyDescent="0.15">
      <c r="A286" s="69">
        <v>45869</v>
      </c>
      <c r="B286" s="5">
        <v>130752915</v>
      </c>
      <c r="C286" s="5">
        <v>184351</v>
      </c>
      <c r="D286" s="5">
        <v>311754</v>
      </c>
      <c r="E286" s="5">
        <v>50975</v>
      </c>
      <c r="F286" s="5">
        <v>725472</v>
      </c>
      <c r="G286" s="5">
        <v>4445725</v>
      </c>
      <c r="H286" s="5">
        <v>2359222</v>
      </c>
      <c r="I286" s="5">
        <v>12941270</v>
      </c>
      <c r="J286" s="5">
        <v>547605</v>
      </c>
      <c r="K286" s="5">
        <v>5345290</v>
      </c>
      <c r="L286" s="5">
        <v>2579469.0000000009</v>
      </c>
      <c r="M286" s="5">
        <v>1705</v>
      </c>
      <c r="N286" s="5">
        <v>7358709</v>
      </c>
      <c r="O286" s="6">
        <v>90</v>
      </c>
      <c r="P286" s="5">
        <v>73777194</v>
      </c>
      <c r="Q286" s="5">
        <v>5847433</v>
      </c>
      <c r="R286" s="5">
        <v>290</v>
      </c>
      <c r="S286" s="5">
        <v>1260</v>
      </c>
      <c r="T286" s="5"/>
      <c r="U286" s="5">
        <v>11157871</v>
      </c>
      <c r="V286" s="5">
        <v>10743</v>
      </c>
      <c r="W286" s="73">
        <v>416182</v>
      </c>
    </row>
    <row r="287" spans="1:23" x14ac:dyDescent="0.15">
      <c r="A287" s="3">
        <v>45900</v>
      </c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</row>
    <row r="288" spans="1:23" x14ac:dyDescent="0.15">
      <c r="A288" s="3">
        <v>45930</v>
      </c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</row>
    <row r="289" spans="1:22" x14ac:dyDescent="0.15">
      <c r="A289" s="3">
        <v>45961</v>
      </c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</row>
    <row r="290" spans="1:22" x14ac:dyDescent="0.15">
      <c r="A290" s="3">
        <v>45991</v>
      </c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</row>
    <row r="291" spans="1:22" x14ac:dyDescent="0.15">
      <c r="A291" s="3">
        <v>46022</v>
      </c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</row>
    <row r="292" spans="1:22" x14ac:dyDescent="0.15">
      <c r="A292" s="3">
        <v>46053</v>
      </c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</row>
    <row r="293" spans="1:22" x14ac:dyDescent="0.15">
      <c r="A293" s="3">
        <v>46081</v>
      </c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</row>
    <row r="294" spans="1:22" x14ac:dyDescent="0.15">
      <c r="A294" s="3">
        <v>46112</v>
      </c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</row>
    <row r="295" spans="1:22" x14ac:dyDescent="0.15">
      <c r="A295" s="3">
        <v>46142</v>
      </c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</row>
    <row r="296" spans="1:22" x14ac:dyDescent="0.15">
      <c r="A296" s="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</row>
    <row r="297" spans="1:22" x14ac:dyDescent="0.15">
      <c r="A297" s="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</row>
    <row r="298" spans="1:22" x14ac:dyDescent="0.15">
      <c r="A298" s="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</row>
    <row r="299" spans="1:22" x14ac:dyDescent="0.15">
      <c r="A299" s="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</row>
    <row r="300" spans="1:22" x14ac:dyDescent="0.15">
      <c r="A300" s="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</row>
    <row r="301" spans="1:22" x14ac:dyDescent="0.15">
      <c r="A301" s="3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</row>
    <row r="302" spans="1:22" x14ac:dyDescent="0.15">
      <c r="A302" s="3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</row>
    <row r="303" spans="1:22" x14ac:dyDescent="0.15">
      <c r="A303" s="3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</row>
    <row r="304" spans="1:22" x14ac:dyDescent="0.15"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</row>
    <row r="305" spans="2:22" x14ac:dyDescent="0.15"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</row>
    <row r="306" spans="2:22" x14ac:dyDescent="0.15"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</row>
    <row r="307" spans="2:22" x14ac:dyDescent="0.15"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</row>
    <row r="308" spans="2:22" x14ac:dyDescent="0.15"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</row>
    <row r="309" spans="2:22" x14ac:dyDescent="0.15"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</row>
    <row r="310" spans="2:22" x14ac:dyDescent="0.15"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</row>
    <row r="311" spans="2:22" x14ac:dyDescent="0.15"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</row>
    <row r="312" spans="2:22" x14ac:dyDescent="0.15"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</row>
    <row r="313" spans="2:22" x14ac:dyDescent="0.15"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</row>
    <row r="314" spans="2:22" x14ac:dyDescent="0.15"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</row>
    <row r="315" spans="2:22" x14ac:dyDescent="0.15"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</row>
    <row r="316" spans="2:22" x14ac:dyDescent="0.15"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</row>
    <row r="317" spans="2:22" x14ac:dyDescent="0.15"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</row>
    <row r="318" spans="2:22" x14ac:dyDescent="0.15"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</row>
    <row r="319" spans="2:22" x14ac:dyDescent="0.15"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</row>
    <row r="320" spans="2:22" x14ac:dyDescent="0.15"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</row>
    <row r="321" spans="2:22" x14ac:dyDescent="0.15"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</row>
    <row r="322" spans="2:22" x14ac:dyDescent="0.15"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</row>
    <row r="323" spans="2:22" x14ac:dyDescent="0.15"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</row>
    <row r="324" spans="2:22" x14ac:dyDescent="0.15"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</row>
    <row r="325" spans="2:22" x14ac:dyDescent="0.15"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</row>
    <row r="326" spans="2:22" x14ac:dyDescent="0.15"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</row>
    <row r="327" spans="2:22" x14ac:dyDescent="0.15"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</row>
    <row r="328" spans="2:22" x14ac:dyDescent="0.15"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</row>
    <row r="329" spans="2:22" x14ac:dyDescent="0.15"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</row>
    <row r="330" spans="2:22" x14ac:dyDescent="0.15"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</row>
    <row r="331" spans="2:22" x14ac:dyDescent="0.15"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</row>
    <row r="332" spans="2:22" x14ac:dyDescent="0.15"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</row>
    <row r="333" spans="2:22" x14ac:dyDescent="0.15"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</row>
    <row r="334" spans="2:22" x14ac:dyDescent="0.15"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</row>
    <row r="335" spans="2:22" x14ac:dyDescent="0.15"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</row>
    <row r="336" spans="2:22" x14ac:dyDescent="0.15"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</row>
    <row r="337" spans="2:22" x14ac:dyDescent="0.15"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</row>
    <row r="338" spans="2:22" x14ac:dyDescent="0.15"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</row>
    <row r="339" spans="2:22" x14ac:dyDescent="0.15"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</row>
    <row r="340" spans="2:22" x14ac:dyDescent="0.15"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</row>
    <row r="341" spans="2:22" x14ac:dyDescent="0.15"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</row>
    <row r="342" spans="2:22" x14ac:dyDescent="0.15"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</row>
    <row r="343" spans="2:22" x14ac:dyDescent="0.15"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</row>
    <row r="344" spans="2:22" x14ac:dyDescent="0.15"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</row>
    <row r="345" spans="2:22" x14ac:dyDescent="0.15"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</row>
    <row r="346" spans="2:22" x14ac:dyDescent="0.15"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</row>
    <row r="347" spans="2:22" x14ac:dyDescent="0.15"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</row>
    <row r="348" spans="2:22" x14ac:dyDescent="0.15"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</row>
    <row r="349" spans="2:22" x14ac:dyDescent="0.15"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</row>
    <row r="350" spans="2:22" x14ac:dyDescent="0.15"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</row>
    <row r="351" spans="2:22" x14ac:dyDescent="0.15"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</row>
    <row r="352" spans="2:22" x14ac:dyDescent="0.15"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</row>
    <row r="353" spans="2:22" x14ac:dyDescent="0.15"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</row>
    <row r="354" spans="2:22" x14ac:dyDescent="0.15"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</row>
    <row r="355" spans="2:22" x14ac:dyDescent="0.15"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</row>
    <row r="356" spans="2:22" x14ac:dyDescent="0.15"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</row>
    <row r="357" spans="2:22" x14ac:dyDescent="0.15"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</row>
    <row r="358" spans="2:22" x14ac:dyDescent="0.15"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</row>
    <row r="359" spans="2:22" x14ac:dyDescent="0.15"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</row>
    <row r="360" spans="2:22" x14ac:dyDescent="0.15"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</row>
    <row r="361" spans="2:22" x14ac:dyDescent="0.15"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</row>
    <row r="362" spans="2:22" x14ac:dyDescent="0.15"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</row>
    <row r="363" spans="2:22" x14ac:dyDescent="0.15"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</row>
    <row r="364" spans="2:22" x14ac:dyDescent="0.15"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</row>
    <row r="365" spans="2:22" x14ac:dyDescent="0.15"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</row>
    <row r="366" spans="2:22" x14ac:dyDescent="0.15"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</row>
    <row r="367" spans="2:22" x14ac:dyDescent="0.15"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</row>
    <row r="368" spans="2:22" x14ac:dyDescent="0.15"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</row>
    <row r="369" spans="2:22" x14ac:dyDescent="0.15"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</row>
    <row r="370" spans="2:22" x14ac:dyDescent="0.15"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</row>
    <row r="371" spans="2:22" x14ac:dyDescent="0.15"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</row>
    <row r="372" spans="2:22" x14ac:dyDescent="0.15"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</row>
    <row r="373" spans="2:22" x14ac:dyDescent="0.15"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</row>
    <row r="374" spans="2:22" x14ac:dyDescent="0.15"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</row>
    <row r="375" spans="2:22" x14ac:dyDescent="0.15"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</row>
    <row r="376" spans="2:22" x14ac:dyDescent="0.15"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</row>
    <row r="377" spans="2:22" x14ac:dyDescent="0.15"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</row>
    <row r="378" spans="2:22" x14ac:dyDescent="0.15"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</row>
    <row r="379" spans="2:22" x14ac:dyDescent="0.15"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</row>
    <row r="380" spans="2:22" x14ac:dyDescent="0.15"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</row>
    <row r="381" spans="2:22" x14ac:dyDescent="0.15"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</row>
    <row r="382" spans="2:22" x14ac:dyDescent="0.15"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</row>
    <row r="383" spans="2:22" x14ac:dyDescent="0.15"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</row>
    <row r="384" spans="2:22" x14ac:dyDescent="0.15"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</row>
    <row r="385" spans="2:22" x14ac:dyDescent="0.15"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</row>
    <row r="386" spans="2:22" x14ac:dyDescent="0.15"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</row>
    <row r="387" spans="2:22" x14ac:dyDescent="0.15"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</row>
    <row r="388" spans="2:22" x14ac:dyDescent="0.15"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</row>
    <row r="389" spans="2:22" x14ac:dyDescent="0.15"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</row>
    <row r="390" spans="2:22" x14ac:dyDescent="0.15"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</row>
    <row r="391" spans="2:22" x14ac:dyDescent="0.15"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</row>
    <row r="392" spans="2:22" x14ac:dyDescent="0.15"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</row>
    <row r="393" spans="2:22" x14ac:dyDescent="0.15"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</row>
    <row r="394" spans="2:22" x14ac:dyDescent="0.15"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</row>
    <row r="395" spans="2:22" x14ac:dyDescent="0.15"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</row>
    <row r="396" spans="2:22" x14ac:dyDescent="0.15"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</row>
    <row r="397" spans="2:22" x14ac:dyDescent="0.15"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</row>
    <row r="398" spans="2:22" x14ac:dyDescent="0.15"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</row>
    <row r="399" spans="2:22" x14ac:dyDescent="0.15"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</row>
    <row r="400" spans="2:22" x14ac:dyDescent="0.15"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</row>
    <row r="401" spans="2:22" x14ac:dyDescent="0.15"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</row>
    <row r="402" spans="2:22" x14ac:dyDescent="0.15"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</row>
    <row r="403" spans="2:22" x14ac:dyDescent="0.15"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</row>
    <row r="404" spans="2:22" x14ac:dyDescent="0.15"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</row>
    <row r="405" spans="2:22" x14ac:dyDescent="0.15"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</row>
    <row r="406" spans="2:22" x14ac:dyDescent="0.15"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</row>
    <row r="407" spans="2:22" x14ac:dyDescent="0.15"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</row>
    <row r="408" spans="2:22" x14ac:dyDescent="0.15"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</row>
    <row r="409" spans="2:22" x14ac:dyDescent="0.15"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</row>
    <row r="410" spans="2:22" x14ac:dyDescent="0.15"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</row>
    <row r="411" spans="2:22" x14ac:dyDescent="0.15"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</row>
    <row r="412" spans="2:22" x14ac:dyDescent="0.15"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</row>
    <row r="413" spans="2:22" x14ac:dyDescent="0.15"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</row>
    <row r="414" spans="2:22" x14ac:dyDescent="0.15"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</row>
    <row r="415" spans="2:22" x14ac:dyDescent="0.15"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</row>
    <row r="416" spans="2:22" x14ac:dyDescent="0.15"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</row>
    <row r="417" spans="2:22" x14ac:dyDescent="0.15"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</row>
    <row r="418" spans="2:22" x14ac:dyDescent="0.15"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</row>
    <row r="419" spans="2:22" x14ac:dyDescent="0.15"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</row>
    <row r="420" spans="2:22" x14ac:dyDescent="0.15"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</row>
    <row r="421" spans="2:22" x14ac:dyDescent="0.15"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</row>
    <row r="422" spans="2:22" x14ac:dyDescent="0.15"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</row>
    <row r="423" spans="2:22" x14ac:dyDescent="0.15"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</row>
    <row r="424" spans="2:22" x14ac:dyDescent="0.15"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</row>
    <row r="425" spans="2:22" x14ac:dyDescent="0.15"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</row>
    <row r="426" spans="2:22" x14ac:dyDescent="0.15"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</row>
    <row r="427" spans="2:22" x14ac:dyDescent="0.15"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</row>
    <row r="428" spans="2:22" x14ac:dyDescent="0.15"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</row>
    <row r="429" spans="2:22" x14ac:dyDescent="0.15"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</row>
    <row r="430" spans="2:22" x14ac:dyDescent="0.15"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</row>
    <row r="431" spans="2:22" x14ac:dyDescent="0.15"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</row>
    <row r="432" spans="2:22" x14ac:dyDescent="0.15"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</row>
    <row r="433" spans="2:22" x14ac:dyDescent="0.15"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</row>
    <row r="434" spans="2:22" x14ac:dyDescent="0.15"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</row>
    <row r="435" spans="2:22" x14ac:dyDescent="0.15"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</row>
    <row r="436" spans="2:22" x14ac:dyDescent="0.15"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</row>
    <row r="437" spans="2:22" x14ac:dyDescent="0.15"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</row>
    <row r="438" spans="2:22" x14ac:dyDescent="0.15"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</row>
    <row r="439" spans="2:22" x14ac:dyDescent="0.15"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</row>
    <row r="440" spans="2:22" x14ac:dyDescent="0.15"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</row>
    <row r="441" spans="2:22" x14ac:dyDescent="0.15"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</row>
    <row r="442" spans="2:22" x14ac:dyDescent="0.15"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</row>
    <row r="443" spans="2:22" x14ac:dyDescent="0.15"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</row>
    <row r="444" spans="2:22" x14ac:dyDescent="0.15"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</row>
    <row r="445" spans="2:22" x14ac:dyDescent="0.15"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</row>
    <row r="446" spans="2:22" x14ac:dyDescent="0.15"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</row>
    <row r="447" spans="2:22" x14ac:dyDescent="0.15"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</row>
    <row r="448" spans="2:22" x14ac:dyDescent="0.15"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</row>
    <row r="449" spans="2:22" x14ac:dyDescent="0.15"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</row>
    <row r="450" spans="2:22" x14ac:dyDescent="0.15"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</row>
    <row r="451" spans="2:22" x14ac:dyDescent="0.15"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</row>
    <row r="452" spans="2:22" x14ac:dyDescent="0.15"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</row>
    <row r="453" spans="2:22" x14ac:dyDescent="0.15"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</row>
    <row r="454" spans="2:22" x14ac:dyDescent="0.15"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</row>
    <row r="455" spans="2:22" x14ac:dyDescent="0.15"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</row>
    <row r="456" spans="2:22" x14ac:dyDescent="0.15"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</row>
    <row r="457" spans="2:22" x14ac:dyDescent="0.15"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</row>
    <row r="458" spans="2:22" x14ac:dyDescent="0.15"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</row>
    <row r="459" spans="2:22" x14ac:dyDescent="0.15"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</row>
    <row r="460" spans="2:22" x14ac:dyDescent="0.15"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</row>
    <row r="461" spans="2:22" x14ac:dyDescent="0.15"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</row>
    <row r="462" spans="2:22" x14ac:dyDescent="0.15"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</row>
    <row r="463" spans="2:22" x14ac:dyDescent="0.15"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</row>
    <row r="464" spans="2:22" x14ac:dyDescent="0.15"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</row>
    <row r="465" spans="2:22" x14ac:dyDescent="0.15"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</row>
    <row r="466" spans="2:22" x14ac:dyDescent="0.15"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</row>
    <row r="467" spans="2:22" x14ac:dyDescent="0.15"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</row>
    <row r="468" spans="2:22" x14ac:dyDescent="0.15"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</row>
    <row r="469" spans="2:22" x14ac:dyDescent="0.15"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</row>
    <row r="470" spans="2:22" x14ac:dyDescent="0.15"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</row>
    <row r="471" spans="2:22" x14ac:dyDescent="0.15"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</row>
    <row r="472" spans="2:22" x14ac:dyDescent="0.15"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</row>
    <row r="473" spans="2:22" x14ac:dyDescent="0.15"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</row>
    <row r="474" spans="2:22" x14ac:dyDescent="0.15"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</row>
    <row r="475" spans="2:22" x14ac:dyDescent="0.15"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</row>
    <row r="476" spans="2:22" x14ac:dyDescent="0.15"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</row>
    <row r="477" spans="2:22" x14ac:dyDescent="0.15"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</row>
    <row r="478" spans="2:22" x14ac:dyDescent="0.15"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</row>
    <row r="479" spans="2:22" x14ac:dyDescent="0.15"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</row>
    <row r="480" spans="2:22" x14ac:dyDescent="0.15"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</row>
    <row r="481" spans="2:22" x14ac:dyDescent="0.15"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</row>
    <row r="482" spans="2:22" x14ac:dyDescent="0.15"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</row>
    <row r="483" spans="2:22" x14ac:dyDescent="0.15"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</row>
    <row r="484" spans="2:22" x14ac:dyDescent="0.15"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</row>
    <row r="485" spans="2:22" x14ac:dyDescent="0.15"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</row>
    <row r="486" spans="2:22" x14ac:dyDescent="0.15"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</row>
    <row r="487" spans="2:22" x14ac:dyDescent="0.15"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</row>
    <row r="488" spans="2:22" x14ac:dyDescent="0.15"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</row>
    <row r="489" spans="2:22" x14ac:dyDescent="0.15"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</row>
    <row r="490" spans="2:22" x14ac:dyDescent="0.15"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</row>
    <row r="491" spans="2:22" x14ac:dyDescent="0.15"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</row>
    <row r="492" spans="2:22" x14ac:dyDescent="0.15"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</row>
    <row r="493" spans="2:22" x14ac:dyDescent="0.15"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</row>
    <row r="494" spans="2:22" x14ac:dyDescent="0.15"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</row>
    <row r="495" spans="2:22" x14ac:dyDescent="0.15"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</row>
    <row r="496" spans="2:22" x14ac:dyDescent="0.15"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</row>
    <row r="497" spans="2:22" x14ac:dyDescent="0.15"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</row>
    <row r="498" spans="2:22" x14ac:dyDescent="0.15"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</row>
    <row r="499" spans="2:22" x14ac:dyDescent="0.15"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</row>
    <row r="500" spans="2:22" x14ac:dyDescent="0.15"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</row>
    <row r="501" spans="2:22" x14ac:dyDescent="0.15"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</row>
    <row r="502" spans="2:22" x14ac:dyDescent="0.15"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</row>
    <row r="503" spans="2:22" x14ac:dyDescent="0.15"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</row>
    <row r="504" spans="2:22" x14ac:dyDescent="0.15"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</row>
    <row r="505" spans="2:22" x14ac:dyDescent="0.15"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</row>
    <row r="506" spans="2:22" x14ac:dyDescent="0.15"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</row>
    <row r="507" spans="2:22" x14ac:dyDescent="0.15"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</row>
    <row r="508" spans="2:22" x14ac:dyDescent="0.15"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</row>
    <row r="509" spans="2:22" x14ac:dyDescent="0.15"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</row>
    <row r="510" spans="2:22" x14ac:dyDescent="0.15"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</row>
    <row r="511" spans="2:22" x14ac:dyDescent="0.15"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</row>
    <row r="512" spans="2:22" x14ac:dyDescent="0.15"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</row>
    <row r="513" spans="2:22" x14ac:dyDescent="0.15"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</row>
    <row r="514" spans="2:22" x14ac:dyDescent="0.15"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</row>
    <row r="515" spans="2:22" x14ac:dyDescent="0.15"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</row>
    <row r="516" spans="2:22" x14ac:dyDescent="0.15"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</row>
    <row r="517" spans="2:22" x14ac:dyDescent="0.15"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</row>
    <row r="518" spans="2:22" x14ac:dyDescent="0.15"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</row>
    <row r="519" spans="2:22" x14ac:dyDescent="0.15"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</row>
    <row r="520" spans="2:22" x14ac:dyDescent="0.15"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</row>
    <row r="521" spans="2:22" x14ac:dyDescent="0.15"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</row>
    <row r="522" spans="2:22" x14ac:dyDescent="0.15"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</row>
    <row r="523" spans="2:22" x14ac:dyDescent="0.15"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</row>
    <row r="524" spans="2:22" x14ac:dyDescent="0.15"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</row>
    <row r="525" spans="2:22" x14ac:dyDescent="0.15"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</row>
    <row r="526" spans="2:22" x14ac:dyDescent="0.15"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</row>
    <row r="527" spans="2:22" x14ac:dyDescent="0.15"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</row>
    <row r="528" spans="2:22" x14ac:dyDescent="0.15"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</row>
    <row r="529" spans="2:22" x14ac:dyDescent="0.15"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</row>
    <row r="530" spans="2:22" x14ac:dyDescent="0.15"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</row>
    <row r="531" spans="2:22" x14ac:dyDescent="0.15"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</row>
    <row r="532" spans="2:22" x14ac:dyDescent="0.15"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</row>
    <row r="533" spans="2:22" x14ac:dyDescent="0.15"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</row>
    <row r="534" spans="2:22" x14ac:dyDescent="0.15"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</row>
    <row r="535" spans="2:22" x14ac:dyDescent="0.15"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</row>
    <row r="536" spans="2:22" x14ac:dyDescent="0.15"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</row>
    <row r="537" spans="2:22" x14ac:dyDescent="0.15"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</row>
    <row r="538" spans="2:22" x14ac:dyDescent="0.15"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</row>
    <row r="539" spans="2:22" x14ac:dyDescent="0.15"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</row>
    <row r="540" spans="2:22" x14ac:dyDescent="0.15"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</row>
    <row r="541" spans="2:22" x14ac:dyDescent="0.15"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</row>
    <row r="542" spans="2:22" x14ac:dyDescent="0.15"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</row>
    <row r="543" spans="2:22" x14ac:dyDescent="0.15"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</row>
    <row r="544" spans="2:22" x14ac:dyDescent="0.15"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</row>
    <row r="545" spans="2:22" x14ac:dyDescent="0.15"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</row>
    <row r="546" spans="2:22" x14ac:dyDescent="0.15"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</row>
    <row r="547" spans="2:22" x14ac:dyDescent="0.15"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</row>
    <row r="548" spans="2:22" x14ac:dyDescent="0.15"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</row>
    <row r="549" spans="2:22" x14ac:dyDescent="0.15"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</row>
    <row r="550" spans="2:22" x14ac:dyDescent="0.15"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</row>
    <row r="551" spans="2:22" x14ac:dyDescent="0.15"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</row>
    <row r="552" spans="2:22" x14ac:dyDescent="0.15"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</row>
    <row r="553" spans="2:22" x14ac:dyDescent="0.15"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</row>
    <row r="554" spans="2:22" x14ac:dyDescent="0.15"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</row>
    <row r="555" spans="2:22" x14ac:dyDescent="0.15"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</row>
    <row r="556" spans="2:22" x14ac:dyDescent="0.15"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</row>
    <row r="557" spans="2:22" x14ac:dyDescent="0.15"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</row>
    <row r="558" spans="2:22" x14ac:dyDescent="0.15"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</row>
    <row r="559" spans="2:22" x14ac:dyDescent="0.15"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</row>
    <row r="560" spans="2:22" x14ac:dyDescent="0.15"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</row>
    <row r="561" spans="2:22" x14ac:dyDescent="0.15"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</row>
    <row r="562" spans="2:22" x14ac:dyDescent="0.15"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</row>
    <row r="563" spans="2:22" x14ac:dyDescent="0.15"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</row>
    <row r="564" spans="2:22" x14ac:dyDescent="0.15"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</row>
    <row r="565" spans="2:22" x14ac:dyDescent="0.15"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</row>
    <row r="566" spans="2:22" x14ac:dyDescent="0.15"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</row>
    <row r="567" spans="2:22" x14ac:dyDescent="0.15"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</row>
    <row r="568" spans="2:22" x14ac:dyDescent="0.15"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</row>
    <row r="569" spans="2:22" x14ac:dyDescent="0.15"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</row>
    <row r="570" spans="2:22" x14ac:dyDescent="0.15"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</row>
    <row r="571" spans="2:22" x14ac:dyDescent="0.15"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</row>
    <row r="572" spans="2:22" x14ac:dyDescent="0.15"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</row>
    <row r="573" spans="2:22" x14ac:dyDescent="0.15"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</row>
    <row r="574" spans="2:22" x14ac:dyDescent="0.15"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</row>
    <row r="575" spans="2:22" x14ac:dyDescent="0.15"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</row>
    <row r="576" spans="2:22" x14ac:dyDescent="0.15"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</row>
    <row r="577" spans="2:22" x14ac:dyDescent="0.15"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</row>
    <row r="578" spans="2:22" x14ac:dyDescent="0.15"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</row>
    <row r="579" spans="2:22" x14ac:dyDescent="0.15"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</row>
    <row r="580" spans="2:22" x14ac:dyDescent="0.15"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</row>
    <row r="581" spans="2:22" x14ac:dyDescent="0.15"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</row>
    <row r="582" spans="2:22" x14ac:dyDescent="0.15"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</row>
    <row r="583" spans="2:22" x14ac:dyDescent="0.15"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</row>
    <row r="584" spans="2:22" x14ac:dyDescent="0.15"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</row>
    <row r="585" spans="2:22" x14ac:dyDescent="0.15"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</row>
    <row r="586" spans="2:22" x14ac:dyDescent="0.15"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</row>
    <row r="587" spans="2:22" x14ac:dyDescent="0.15"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</row>
    <row r="588" spans="2:22" x14ac:dyDescent="0.15"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</row>
    <row r="589" spans="2:22" x14ac:dyDescent="0.15"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</row>
    <row r="590" spans="2:22" x14ac:dyDescent="0.15"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</row>
    <row r="591" spans="2:22" x14ac:dyDescent="0.15"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</row>
    <row r="592" spans="2:22" x14ac:dyDescent="0.15"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</row>
    <row r="593" spans="2:22" x14ac:dyDescent="0.15"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</row>
    <row r="594" spans="2:22" x14ac:dyDescent="0.15"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</row>
    <row r="595" spans="2:22" x14ac:dyDescent="0.15"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</row>
    <row r="596" spans="2:22" x14ac:dyDescent="0.15"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</row>
    <row r="597" spans="2:22" x14ac:dyDescent="0.15"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</row>
    <row r="598" spans="2:22" x14ac:dyDescent="0.15"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</row>
    <row r="599" spans="2:22" x14ac:dyDescent="0.15"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</row>
    <row r="600" spans="2:22" x14ac:dyDescent="0.15"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</row>
    <row r="601" spans="2:22" x14ac:dyDescent="0.15"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</row>
    <row r="602" spans="2:22" x14ac:dyDescent="0.15"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</row>
    <row r="603" spans="2:22" x14ac:dyDescent="0.15"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</row>
    <row r="604" spans="2:22" x14ac:dyDescent="0.15"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</row>
    <row r="605" spans="2:22" x14ac:dyDescent="0.15"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</row>
    <row r="606" spans="2:22" x14ac:dyDescent="0.15"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</row>
    <row r="607" spans="2:22" x14ac:dyDescent="0.15"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</row>
    <row r="608" spans="2:22" x14ac:dyDescent="0.15"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</row>
    <row r="609" spans="2:22" x14ac:dyDescent="0.15"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</row>
    <row r="610" spans="2:22" x14ac:dyDescent="0.15"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</row>
    <row r="611" spans="2:22" x14ac:dyDescent="0.15"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</row>
    <row r="612" spans="2:22" x14ac:dyDescent="0.15"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</row>
    <row r="613" spans="2:22" x14ac:dyDescent="0.15"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</row>
    <row r="614" spans="2:22" x14ac:dyDescent="0.15"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</row>
    <row r="615" spans="2:22" x14ac:dyDescent="0.15"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</row>
    <row r="616" spans="2:22" x14ac:dyDescent="0.15"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</row>
    <row r="617" spans="2:22" x14ac:dyDescent="0.15"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</row>
    <row r="618" spans="2:22" x14ac:dyDescent="0.15"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</row>
    <row r="619" spans="2:22" x14ac:dyDescent="0.15"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</row>
    <row r="620" spans="2:22" x14ac:dyDescent="0.15"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</row>
    <row r="621" spans="2:22" x14ac:dyDescent="0.15"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</row>
    <row r="622" spans="2:22" x14ac:dyDescent="0.15"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</row>
    <row r="623" spans="2:22" x14ac:dyDescent="0.15"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</row>
    <row r="624" spans="2:22" x14ac:dyDescent="0.15"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</row>
    <row r="625" spans="2:22" x14ac:dyDescent="0.15"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</row>
    <row r="626" spans="2:22" x14ac:dyDescent="0.15"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</row>
    <row r="627" spans="2:22" x14ac:dyDescent="0.15"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</row>
    <row r="628" spans="2:22" x14ac:dyDescent="0.15"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</row>
    <row r="629" spans="2:22" x14ac:dyDescent="0.15"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</row>
    <row r="630" spans="2:22" x14ac:dyDescent="0.15"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</row>
    <row r="631" spans="2:22" x14ac:dyDescent="0.15"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</row>
    <row r="632" spans="2:22" x14ac:dyDescent="0.15"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</row>
    <row r="633" spans="2:22" x14ac:dyDescent="0.15"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</row>
    <row r="634" spans="2:22" x14ac:dyDescent="0.15"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</row>
    <row r="635" spans="2:22" x14ac:dyDescent="0.15"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</row>
    <row r="636" spans="2:22" x14ac:dyDescent="0.15"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</row>
    <row r="637" spans="2:22" x14ac:dyDescent="0.15"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</row>
    <row r="638" spans="2:22" x14ac:dyDescent="0.15"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</row>
    <row r="639" spans="2:22" x14ac:dyDescent="0.15"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</row>
    <row r="640" spans="2:22" x14ac:dyDescent="0.15"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</row>
    <row r="641" spans="2:22" x14ac:dyDescent="0.15"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</row>
    <row r="642" spans="2:22" x14ac:dyDescent="0.15"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</row>
    <row r="643" spans="2:22" x14ac:dyDescent="0.15"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</row>
    <row r="644" spans="2:22" x14ac:dyDescent="0.15"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</row>
    <row r="645" spans="2:22" x14ac:dyDescent="0.15"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</row>
    <row r="646" spans="2:22" x14ac:dyDescent="0.15"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</row>
    <row r="647" spans="2:22" x14ac:dyDescent="0.15"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</row>
    <row r="648" spans="2:22" x14ac:dyDescent="0.15"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</row>
    <row r="649" spans="2:22" x14ac:dyDescent="0.15"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</row>
    <row r="650" spans="2:22" x14ac:dyDescent="0.15"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</row>
    <row r="651" spans="2:22" x14ac:dyDescent="0.15"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</row>
    <row r="652" spans="2:22" x14ac:dyDescent="0.15"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</row>
    <row r="653" spans="2:22" x14ac:dyDescent="0.15"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</row>
    <row r="654" spans="2:22" x14ac:dyDescent="0.15"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</row>
    <row r="655" spans="2:22" x14ac:dyDescent="0.15"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</row>
    <row r="656" spans="2:22" x14ac:dyDescent="0.15"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</row>
    <row r="657" spans="2:22" x14ac:dyDescent="0.15"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</row>
    <row r="658" spans="2:22" x14ac:dyDescent="0.15"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</row>
    <row r="659" spans="2:22" x14ac:dyDescent="0.15"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</row>
    <row r="660" spans="2:22" x14ac:dyDescent="0.15"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</row>
    <row r="661" spans="2:22" x14ac:dyDescent="0.15"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</row>
    <row r="662" spans="2:22" x14ac:dyDescent="0.15"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</row>
    <row r="663" spans="2:22" x14ac:dyDescent="0.15"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</row>
    <row r="664" spans="2:22" x14ac:dyDescent="0.15"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</row>
    <row r="665" spans="2:22" x14ac:dyDescent="0.15"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</row>
    <row r="666" spans="2:22" x14ac:dyDescent="0.15"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</row>
    <row r="667" spans="2:22" x14ac:dyDescent="0.15"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</row>
    <row r="668" spans="2:22" x14ac:dyDescent="0.15"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</row>
    <row r="669" spans="2:22" x14ac:dyDescent="0.15"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</row>
    <row r="670" spans="2:22" x14ac:dyDescent="0.15"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</row>
    <row r="671" spans="2:22" x14ac:dyDescent="0.15"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</row>
    <row r="672" spans="2:22" x14ac:dyDescent="0.15"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</row>
    <row r="673" spans="2:22" x14ac:dyDescent="0.15"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</row>
    <row r="674" spans="2:22" x14ac:dyDescent="0.15"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</row>
    <row r="675" spans="2:22" x14ac:dyDescent="0.15"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</row>
    <row r="676" spans="2:22" x14ac:dyDescent="0.15"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</row>
    <row r="677" spans="2:22" x14ac:dyDescent="0.15"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</row>
    <row r="678" spans="2:22" x14ac:dyDescent="0.15"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</row>
    <row r="679" spans="2:22" x14ac:dyDescent="0.15"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</row>
    <row r="680" spans="2:22" x14ac:dyDescent="0.15"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</row>
    <row r="681" spans="2:22" x14ac:dyDescent="0.15"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</row>
    <row r="682" spans="2:22" x14ac:dyDescent="0.15"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</row>
    <row r="683" spans="2:22" x14ac:dyDescent="0.15"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</row>
    <row r="684" spans="2:22" x14ac:dyDescent="0.15"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</row>
    <row r="685" spans="2:22" x14ac:dyDescent="0.15"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</row>
    <row r="686" spans="2:22" x14ac:dyDescent="0.15"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</row>
    <row r="687" spans="2:22" x14ac:dyDescent="0.15"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</row>
    <row r="688" spans="2:22" x14ac:dyDescent="0.15"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</row>
    <row r="689" spans="2:22" x14ac:dyDescent="0.15"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</row>
    <row r="690" spans="2:22" x14ac:dyDescent="0.15"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</row>
    <row r="691" spans="2:22" x14ac:dyDescent="0.15"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</row>
    <row r="692" spans="2:22" x14ac:dyDescent="0.15"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</row>
    <row r="693" spans="2:22" x14ac:dyDescent="0.15"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</row>
    <row r="694" spans="2:22" x14ac:dyDescent="0.15"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</row>
    <row r="695" spans="2:22" x14ac:dyDescent="0.15"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</row>
    <row r="696" spans="2:22" x14ac:dyDescent="0.15"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</row>
    <row r="697" spans="2:22" x14ac:dyDescent="0.15"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</row>
    <row r="698" spans="2:22" x14ac:dyDescent="0.15"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</row>
    <row r="699" spans="2:22" x14ac:dyDescent="0.15"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</row>
    <row r="700" spans="2:22" x14ac:dyDescent="0.15"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</row>
    <row r="701" spans="2:22" x14ac:dyDescent="0.15"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</row>
    <row r="702" spans="2:22" x14ac:dyDescent="0.15"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</row>
    <row r="703" spans="2:22" x14ac:dyDescent="0.15"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</row>
    <row r="704" spans="2:22" x14ac:dyDescent="0.15"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</row>
    <row r="705" spans="2:22" x14ac:dyDescent="0.15"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</row>
    <row r="706" spans="2:22" x14ac:dyDescent="0.15"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</row>
    <row r="707" spans="2:22" x14ac:dyDescent="0.15"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</row>
    <row r="708" spans="2:22" x14ac:dyDescent="0.15"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</row>
    <row r="709" spans="2:22" x14ac:dyDescent="0.15"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</row>
    <row r="710" spans="2:22" x14ac:dyDescent="0.15"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</row>
    <row r="711" spans="2:22" x14ac:dyDescent="0.15"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</row>
    <row r="712" spans="2:22" x14ac:dyDescent="0.15"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</row>
    <row r="713" spans="2:22" x14ac:dyDescent="0.15"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</row>
    <row r="714" spans="2:22" x14ac:dyDescent="0.15"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</row>
    <row r="715" spans="2:22" x14ac:dyDescent="0.15"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</row>
    <row r="716" spans="2:22" x14ac:dyDescent="0.15"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</row>
    <row r="717" spans="2:22" x14ac:dyDescent="0.15"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</row>
    <row r="718" spans="2:22" x14ac:dyDescent="0.15"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</row>
    <row r="719" spans="2:22" x14ac:dyDescent="0.15"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</row>
    <row r="720" spans="2:22" x14ac:dyDescent="0.15"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</row>
    <row r="721" spans="2:22" x14ac:dyDescent="0.15"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</row>
    <row r="722" spans="2:22" x14ac:dyDescent="0.15"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</row>
    <row r="723" spans="2:22" x14ac:dyDescent="0.15"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</row>
    <row r="724" spans="2:22" x14ac:dyDescent="0.15"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</row>
    <row r="725" spans="2:22" x14ac:dyDescent="0.15"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</row>
    <row r="726" spans="2:22" x14ac:dyDescent="0.15"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</row>
    <row r="727" spans="2:22" x14ac:dyDescent="0.15"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</row>
    <row r="728" spans="2:22" x14ac:dyDescent="0.15"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</row>
    <row r="729" spans="2:22" x14ac:dyDescent="0.15"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</row>
    <row r="730" spans="2:22" x14ac:dyDescent="0.15"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</row>
    <row r="731" spans="2:22" x14ac:dyDescent="0.15"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</row>
    <row r="732" spans="2:22" x14ac:dyDescent="0.15"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</row>
    <row r="733" spans="2:22" x14ac:dyDescent="0.15"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</row>
    <row r="734" spans="2:22" x14ac:dyDescent="0.15"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</row>
    <row r="735" spans="2:22" x14ac:dyDescent="0.15"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</row>
    <row r="736" spans="2:22" x14ac:dyDescent="0.15"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</row>
    <row r="737" spans="2:22" x14ac:dyDescent="0.15"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</row>
    <row r="738" spans="2:22" x14ac:dyDescent="0.15"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</row>
    <row r="739" spans="2:22" x14ac:dyDescent="0.15"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</row>
    <row r="740" spans="2:22" x14ac:dyDescent="0.15"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</row>
    <row r="741" spans="2:22" x14ac:dyDescent="0.15"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</row>
    <row r="742" spans="2:22" x14ac:dyDescent="0.15"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</row>
    <row r="743" spans="2:22" x14ac:dyDescent="0.15"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</row>
    <row r="744" spans="2:22" x14ac:dyDescent="0.15"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</row>
    <row r="745" spans="2:22" x14ac:dyDescent="0.15"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</row>
    <row r="746" spans="2:22" x14ac:dyDescent="0.15"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</row>
    <row r="747" spans="2:22" x14ac:dyDescent="0.15"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</row>
    <row r="748" spans="2:22" x14ac:dyDescent="0.15"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</row>
    <row r="749" spans="2:22" x14ac:dyDescent="0.15"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</row>
    <row r="750" spans="2:22" x14ac:dyDescent="0.15"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</row>
    <row r="751" spans="2:22" x14ac:dyDescent="0.15"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</row>
    <row r="752" spans="2:22" x14ac:dyDescent="0.15"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</row>
    <row r="753" spans="2:22" x14ac:dyDescent="0.15"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</row>
    <row r="754" spans="2:22" x14ac:dyDescent="0.15"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</row>
    <row r="755" spans="2:22" x14ac:dyDescent="0.15"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</row>
    <row r="756" spans="2:22" x14ac:dyDescent="0.15"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</row>
    <row r="757" spans="2:22" x14ac:dyDescent="0.15"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</row>
    <row r="758" spans="2:22" x14ac:dyDescent="0.15"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</row>
    <row r="759" spans="2:22" x14ac:dyDescent="0.15"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</row>
    <row r="760" spans="2:22" x14ac:dyDescent="0.15"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</row>
    <row r="761" spans="2:22" x14ac:dyDescent="0.15"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</row>
    <row r="762" spans="2:22" x14ac:dyDescent="0.15"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</row>
    <row r="763" spans="2:22" x14ac:dyDescent="0.15"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</row>
    <row r="764" spans="2:22" x14ac:dyDescent="0.15"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</row>
    <row r="765" spans="2:22" x14ac:dyDescent="0.15"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</row>
    <row r="766" spans="2:22" x14ac:dyDescent="0.15"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</row>
    <row r="767" spans="2:22" x14ac:dyDescent="0.15"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</row>
    <row r="768" spans="2:22" x14ac:dyDescent="0.15"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</row>
    <row r="769" spans="2:22" x14ac:dyDescent="0.15"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</row>
    <row r="770" spans="2:22" x14ac:dyDescent="0.15"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</row>
    <row r="771" spans="2:22" x14ac:dyDescent="0.15"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</row>
    <row r="772" spans="2:22" x14ac:dyDescent="0.15"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</row>
    <row r="773" spans="2:22" x14ac:dyDescent="0.15"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</row>
    <row r="774" spans="2:22" x14ac:dyDescent="0.15"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</row>
    <row r="775" spans="2:22" x14ac:dyDescent="0.15"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</row>
    <row r="776" spans="2:22" x14ac:dyDescent="0.15"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</row>
    <row r="777" spans="2:22" x14ac:dyDescent="0.15"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</row>
    <row r="778" spans="2:22" x14ac:dyDescent="0.15"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</row>
    <row r="779" spans="2:22" x14ac:dyDescent="0.15"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</row>
    <row r="780" spans="2:22" x14ac:dyDescent="0.15"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</row>
    <row r="781" spans="2:22" x14ac:dyDescent="0.15"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</row>
    <row r="782" spans="2:22" x14ac:dyDescent="0.15"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</row>
    <row r="783" spans="2:22" x14ac:dyDescent="0.15"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</row>
    <row r="784" spans="2:22" x14ac:dyDescent="0.15"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</row>
    <row r="785" spans="2:22" x14ac:dyDescent="0.15"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</row>
    <row r="786" spans="2:22" x14ac:dyDescent="0.15"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</row>
    <row r="787" spans="2:22" x14ac:dyDescent="0.15"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</row>
    <row r="788" spans="2:22" x14ac:dyDescent="0.15"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</row>
    <row r="789" spans="2:22" x14ac:dyDescent="0.15"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</row>
    <row r="790" spans="2:22" x14ac:dyDescent="0.15"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</row>
    <row r="791" spans="2:22" x14ac:dyDescent="0.15"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</row>
    <row r="792" spans="2:22" x14ac:dyDescent="0.15"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</row>
    <row r="793" spans="2:22" x14ac:dyDescent="0.15"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</row>
    <row r="794" spans="2:22" x14ac:dyDescent="0.15"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</row>
    <row r="795" spans="2:22" x14ac:dyDescent="0.15"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</row>
    <row r="796" spans="2:22" x14ac:dyDescent="0.15"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</row>
    <row r="797" spans="2:22" x14ac:dyDescent="0.15"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</row>
    <row r="798" spans="2:22" x14ac:dyDescent="0.15"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</row>
    <row r="799" spans="2:22" x14ac:dyDescent="0.15"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</row>
    <row r="800" spans="2:22" x14ac:dyDescent="0.15"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</row>
    <row r="801" spans="2:22" x14ac:dyDescent="0.15"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</row>
    <row r="802" spans="2:22" x14ac:dyDescent="0.15"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</row>
    <row r="803" spans="2:22" x14ac:dyDescent="0.15"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</row>
    <row r="804" spans="2:22" x14ac:dyDescent="0.15"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</row>
    <row r="805" spans="2:22" x14ac:dyDescent="0.15"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</row>
    <row r="806" spans="2:22" x14ac:dyDescent="0.15"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</row>
    <row r="807" spans="2:22" x14ac:dyDescent="0.15"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</row>
    <row r="808" spans="2:22" x14ac:dyDescent="0.15"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</row>
    <row r="809" spans="2:22" x14ac:dyDescent="0.15"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</row>
    <row r="810" spans="2:22" x14ac:dyDescent="0.15"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</row>
    <row r="811" spans="2:22" x14ac:dyDescent="0.15"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</row>
    <row r="812" spans="2:22" x14ac:dyDescent="0.15"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</row>
    <row r="813" spans="2:22" x14ac:dyDescent="0.15"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</row>
    <row r="814" spans="2:22" x14ac:dyDescent="0.15"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</row>
    <row r="815" spans="2:22" x14ac:dyDescent="0.15"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</row>
    <row r="816" spans="2:22" x14ac:dyDescent="0.15"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</row>
    <row r="817" spans="2:22" x14ac:dyDescent="0.15"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</row>
    <row r="818" spans="2:22" x14ac:dyDescent="0.15"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</row>
    <row r="819" spans="2:22" x14ac:dyDescent="0.15"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</row>
    <row r="820" spans="2:22" x14ac:dyDescent="0.15"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</row>
    <row r="821" spans="2:22" x14ac:dyDescent="0.15"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</row>
    <row r="822" spans="2:22" x14ac:dyDescent="0.15"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</row>
    <row r="823" spans="2:22" x14ac:dyDescent="0.15"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</row>
    <row r="824" spans="2:22" x14ac:dyDescent="0.15"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</row>
    <row r="825" spans="2:22" x14ac:dyDescent="0.15"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</row>
    <row r="826" spans="2:22" x14ac:dyDescent="0.15"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</row>
    <row r="827" spans="2:22" x14ac:dyDescent="0.15"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</row>
    <row r="828" spans="2:22" x14ac:dyDescent="0.15"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</row>
    <row r="829" spans="2:22" x14ac:dyDescent="0.15"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</row>
    <row r="830" spans="2:22" x14ac:dyDescent="0.15"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</row>
    <row r="831" spans="2:22" x14ac:dyDescent="0.15"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</row>
    <row r="832" spans="2:22" x14ac:dyDescent="0.15"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</row>
    <row r="833" spans="2:22" x14ac:dyDescent="0.15"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</row>
    <row r="834" spans="2:22" x14ac:dyDescent="0.15"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</row>
    <row r="835" spans="2:22" x14ac:dyDescent="0.15"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</row>
    <row r="836" spans="2:22" x14ac:dyDescent="0.15"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</row>
    <row r="837" spans="2:22" x14ac:dyDescent="0.15"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</row>
    <row r="838" spans="2:22" x14ac:dyDescent="0.15"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</row>
    <row r="839" spans="2:22" x14ac:dyDescent="0.15"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</row>
    <row r="840" spans="2:22" x14ac:dyDescent="0.15"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</row>
    <row r="841" spans="2:22" x14ac:dyDescent="0.15"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</row>
    <row r="842" spans="2:22" x14ac:dyDescent="0.15"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</row>
    <row r="843" spans="2:22" x14ac:dyDescent="0.15"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</row>
    <row r="844" spans="2:22" x14ac:dyDescent="0.15"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</row>
    <row r="845" spans="2:22" x14ac:dyDescent="0.15"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</row>
    <row r="846" spans="2:22" x14ac:dyDescent="0.15"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</row>
    <row r="847" spans="2:22" x14ac:dyDescent="0.15"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</row>
    <row r="848" spans="2:22" x14ac:dyDescent="0.15"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</row>
    <row r="849" spans="2:22" x14ac:dyDescent="0.15"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</row>
    <row r="850" spans="2:22" x14ac:dyDescent="0.15"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</row>
    <row r="851" spans="2:22" x14ac:dyDescent="0.15"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</row>
    <row r="852" spans="2:22" x14ac:dyDescent="0.15"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</row>
    <row r="853" spans="2:22" x14ac:dyDescent="0.15"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</row>
    <row r="854" spans="2:22" x14ac:dyDescent="0.15"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</row>
    <row r="855" spans="2:22" x14ac:dyDescent="0.15"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</row>
    <row r="856" spans="2:22" x14ac:dyDescent="0.15"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</row>
    <row r="857" spans="2:22" x14ac:dyDescent="0.15"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</row>
    <row r="858" spans="2:22" x14ac:dyDescent="0.15"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</row>
    <row r="859" spans="2:22" x14ac:dyDescent="0.15"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</row>
    <row r="860" spans="2:22" x14ac:dyDescent="0.15"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</row>
    <row r="861" spans="2:22" x14ac:dyDescent="0.15"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</row>
    <row r="862" spans="2:22" x14ac:dyDescent="0.15"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</row>
    <row r="863" spans="2:22" x14ac:dyDescent="0.15"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</row>
    <row r="864" spans="2:22" x14ac:dyDescent="0.15"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</row>
    <row r="865" spans="2:22" x14ac:dyDescent="0.15"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</row>
    <row r="866" spans="2:22" x14ac:dyDescent="0.15"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</row>
    <row r="867" spans="2:22" x14ac:dyDescent="0.15"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</row>
    <row r="868" spans="2:22" x14ac:dyDescent="0.15"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</row>
    <row r="869" spans="2:22" x14ac:dyDescent="0.15"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</row>
    <row r="870" spans="2:22" x14ac:dyDescent="0.15"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</row>
    <row r="871" spans="2:22" x14ac:dyDescent="0.15"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</row>
    <row r="872" spans="2:22" x14ac:dyDescent="0.15"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</row>
    <row r="873" spans="2:22" x14ac:dyDescent="0.15"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</row>
    <row r="874" spans="2:22" x14ac:dyDescent="0.15"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</row>
    <row r="875" spans="2:22" x14ac:dyDescent="0.15"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</row>
    <row r="876" spans="2:22" x14ac:dyDescent="0.15"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</row>
    <row r="877" spans="2:22" x14ac:dyDescent="0.15"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</row>
    <row r="878" spans="2:22" x14ac:dyDescent="0.15"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</row>
    <row r="879" spans="2:22" x14ac:dyDescent="0.15"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</row>
    <row r="880" spans="2:22" x14ac:dyDescent="0.15"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</row>
    <row r="881" spans="2:22" x14ac:dyDescent="0.15"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</row>
    <row r="882" spans="2:22" x14ac:dyDescent="0.15"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</row>
    <row r="883" spans="2:22" x14ac:dyDescent="0.15"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</row>
    <row r="884" spans="2:22" x14ac:dyDescent="0.15"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</row>
    <row r="885" spans="2:22" x14ac:dyDescent="0.15"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</row>
    <row r="886" spans="2:22" x14ac:dyDescent="0.15"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</row>
    <row r="887" spans="2:22" x14ac:dyDescent="0.15"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</row>
    <row r="888" spans="2:22" x14ac:dyDescent="0.15"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</row>
    <row r="889" spans="2:22" x14ac:dyDescent="0.15"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</row>
    <row r="890" spans="2:22" x14ac:dyDescent="0.15"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</row>
    <row r="891" spans="2:22" x14ac:dyDescent="0.15"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</row>
    <row r="892" spans="2:22" x14ac:dyDescent="0.15"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</row>
    <row r="893" spans="2:22" x14ac:dyDescent="0.15"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</row>
    <row r="894" spans="2:22" x14ac:dyDescent="0.15"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</row>
    <row r="895" spans="2:22" x14ac:dyDescent="0.15"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</row>
    <row r="896" spans="2:22" x14ac:dyDescent="0.15"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</row>
    <row r="897" spans="2:22" x14ac:dyDescent="0.15"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</row>
    <row r="898" spans="2:22" x14ac:dyDescent="0.15"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</row>
    <row r="899" spans="2:22" x14ac:dyDescent="0.15"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</row>
    <row r="900" spans="2:22" x14ac:dyDescent="0.15"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</row>
    <row r="901" spans="2:22" x14ac:dyDescent="0.15"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</row>
    <row r="902" spans="2:22" x14ac:dyDescent="0.15"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</row>
    <row r="903" spans="2:22" x14ac:dyDescent="0.15"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</row>
    <row r="904" spans="2:22" x14ac:dyDescent="0.15"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</row>
    <row r="905" spans="2:22" x14ac:dyDescent="0.15"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</row>
    <row r="906" spans="2:22" x14ac:dyDescent="0.15"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</row>
    <row r="907" spans="2:22" x14ac:dyDescent="0.15"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</row>
    <row r="908" spans="2:22" x14ac:dyDescent="0.15"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</row>
    <row r="909" spans="2:22" x14ac:dyDescent="0.15"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</row>
    <row r="910" spans="2:22" x14ac:dyDescent="0.15"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</row>
    <row r="911" spans="2:22" x14ac:dyDescent="0.15"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</row>
    <row r="912" spans="2:22" x14ac:dyDescent="0.15"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</row>
    <row r="913" spans="2:22" x14ac:dyDescent="0.15"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</row>
    <row r="914" spans="2:22" x14ac:dyDescent="0.15"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</row>
    <row r="915" spans="2:22" x14ac:dyDescent="0.15"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</row>
    <row r="916" spans="2:22" x14ac:dyDescent="0.15"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</row>
    <row r="917" spans="2:22" x14ac:dyDescent="0.15"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</row>
    <row r="918" spans="2:22" x14ac:dyDescent="0.15"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</row>
    <row r="919" spans="2:22" x14ac:dyDescent="0.15"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</row>
    <row r="920" spans="2:22" x14ac:dyDescent="0.15"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</row>
    <row r="921" spans="2:22" x14ac:dyDescent="0.15"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</row>
    <row r="922" spans="2:22" x14ac:dyDescent="0.15"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</row>
    <row r="923" spans="2:22" x14ac:dyDescent="0.15"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</row>
    <row r="924" spans="2:22" x14ac:dyDescent="0.15"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</row>
    <row r="925" spans="2:22" x14ac:dyDescent="0.15"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</row>
    <row r="926" spans="2:22" x14ac:dyDescent="0.15"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</row>
    <row r="927" spans="2:22" x14ac:dyDescent="0.15"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</row>
    <row r="928" spans="2:22" x14ac:dyDescent="0.15"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</row>
    <row r="929" spans="2:22" x14ac:dyDescent="0.15"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</row>
    <row r="930" spans="2:22" x14ac:dyDescent="0.15"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</row>
    <row r="931" spans="2:22" x14ac:dyDescent="0.15"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</row>
    <row r="932" spans="2:22" x14ac:dyDescent="0.15"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</row>
    <row r="933" spans="2:22" x14ac:dyDescent="0.15"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</row>
    <row r="934" spans="2:22" x14ac:dyDescent="0.15"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</row>
    <row r="935" spans="2:22" x14ac:dyDescent="0.15"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</row>
    <row r="936" spans="2:22" x14ac:dyDescent="0.15"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</row>
    <row r="937" spans="2:22" x14ac:dyDescent="0.15"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</row>
    <row r="938" spans="2:22" x14ac:dyDescent="0.15"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</row>
    <row r="939" spans="2:22" x14ac:dyDescent="0.15"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</row>
    <row r="940" spans="2:22" x14ac:dyDescent="0.15"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</row>
    <row r="941" spans="2:22" x14ac:dyDescent="0.15"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</row>
    <row r="942" spans="2:22" x14ac:dyDescent="0.15"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</row>
    <row r="943" spans="2:22" x14ac:dyDescent="0.15"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</row>
    <row r="944" spans="2:22" x14ac:dyDescent="0.15"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</row>
    <row r="945" spans="2:22" x14ac:dyDescent="0.15"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</row>
    <row r="946" spans="2:22" x14ac:dyDescent="0.15"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</row>
    <row r="947" spans="2:22" x14ac:dyDescent="0.15"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</row>
    <row r="948" spans="2:22" x14ac:dyDescent="0.15"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</row>
    <row r="949" spans="2:22" x14ac:dyDescent="0.15"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</row>
    <row r="950" spans="2:22" x14ac:dyDescent="0.15"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</row>
    <row r="951" spans="2:22" x14ac:dyDescent="0.15"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</row>
    <row r="952" spans="2:22" x14ac:dyDescent="0.15"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</row>
    <row r="953" spans="2:22" x14ac:dyDescent="0.15"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</row>
    <row r="954" spans="2:22" x14ac:dyDescent="0.15"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</row>
    <row r="955" spans="2:22" x14ac:dyDescent="0.15"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</row>
    <row r="956" spans="2:22" x14ac:dyDescent="0.15"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</row>
    <row r="957" spans="2:22" x14ac:dyDescent="0.15"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</row>
    <row r="958" spans="2:22" x14ac:dyDescent="0.15"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</row>
    <row r="959" spans="2:22" x14ac:dyDescent="0.15"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</row>
    <row r="960" spans="2:22" x14ac:dyDescent="0.15"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</row>
    <row r="961" spans="2:22" x14ac:dyDescent="0.15"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</row>
    <row r="962" spans="2:22" x14ac:dyDescent="0.15"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</row>
    <row r="963" spans="2:22" x14ac:dyDescent="0.15"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</row>
    <row r="964" spans="2:22" x14ac:dyDescent="0.15"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</row>
    <row r="965" spans="2:22" x14ac:dyDescent="0.15"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</row>
    <row r="966" spans="2:22" x14ac:dyDescent="0.15"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</row>
    <row r="967" spans="2:22" x14ac:dyDescent="0.15"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</row>
    <row r="968" spans="2:22" x14ac:dyDescent="0.15"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</row>
    <row r="969" spans="2:22" x14ac:dyDescent="0.15"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</row>
    <row r="970" spans="2:22" x14ac:dyDescent="0.15"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</row>
    <row r="971" spans="2:22" x14ac:dyDescent="0.15"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</row>
    <row r="972" spans="2:22" x14ac:dyDescent="0.15"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</row>
    <row r="973" spans="2:22" x14ac:dyDescent="0.15"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</row>
    <row r="974" spans="2:22" x14ac:dyDescent="0.15"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</row>
    <row r="975" spans="2:22" x14ac:dyDescent="0.15"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</row>
    <row r="976" spans="2:22" x14ac:dyDescent="0.15"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</row>
    <row r="977" spans="2:22" x14ac:dyDescent="0.15"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</row>
    <row r="978" spans="2:22" x14ac:dyDescent="0.15"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</row>
    <row r="979" spans="2:22" x14ac:dyDescent="0.15"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</row>
    <row r="980" spans="2:22" x14ac:dyDescent="0.15"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</row>
    <row r="981" spans="2:22" x14ac:dyDescent="0.15"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</row>
    <row r="982" spans="2:22" x14ac:dyDescent="0.15"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</row>
    <row r="983" spans="2:22" x14ac:dyDescent="0.15"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</row>
    <row r="984" spans="2:22" x14ac:dyDescent="0.15"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</row>
    <row r="985" spans="2:22" x14ac:dyDescent="0.15"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</row>
    <row r="986" spans="2:22" x14ac:dyDescent="0.15"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</row>
    <row r="987" spans="2:22" x14ac:dyDescent="0.15"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</row>
    <row r="988" spans="2:22" x14ac:dyDescent="0.15"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</row>
    <row r="989" spans="2:22" x14ac:dyDescent="0.15"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</row>
    <row r="990" spans="2:22" x14ac:dyDescent="0.15"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</row>
    <row r="991" spans="2:22" x14ac:dyDescent="0.15"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</row>
    <row r="992" spans="2:22" x14ac:dyDescent="0.15"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</row>
    <row r="993" spans="2:22" x14ac:dyDescent="0.15"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</row>
    <row r="994" spans="2:22" x14ac:dyDescent="0.15"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</row>
    <row r="995" spans="2:22" x14ac:dyDescent="0.15"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</row>
    <row r="996" spans="2:22" x14ac:dyDescent="0.15"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</row>
    <row r="997" spans="2:22" x14ac:dyDescent="0.15"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</row>
    <row r="998" spans="2:22" x14ac:dyDescent="0.15"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</row>
    <row r="999" spans="2:22" x14ac:dyDescent="0.15"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</row>
    <row r="1000" spans="2:22" x14ac:dyDescent="0.15"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</row>
    <row r="1001" spans="2:22" x14ac:dyDescent="0.15">
      <c r="B1001" s="24"/>
      <c r="C1001" s="24"/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</row>
    <row r="1002" spans="2:22" x14ac:dyDescent="0.15">
      <c r="B1002" s="24"/>
      <c r="C1002" s="24"/>
      <c r="D1002" s="24"/>
      <c r="E1002" s="24"/>
      <c r="F1002" s="24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4"/>
      <c r="S1002" s="24"/>
      <c r="T1002" s="24"/>
      <c r="U1002" s="24"/>
      <c r="V1002" s="24"/>
    </row>
    <row r="1003" spans="2:22" x14ac:dyDescent="0.15">
      <c r="B1003" s="24"/>
      <c r="C1003" s="24"/>
      <c r="D1003" s="24"/>
      <c r="E1003" s="24"/>
      <c r="F1003" s="24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  <c r="Q1003" s="24"/>
      <c r="R1003" s="24"/>
      <c r="S1003" s="24"/>
      <c r="T1003" s="24"/>
      <c r="U1003" s="24"/>
      <c r="V1003" s="24"/>
    </row>
    <row r="1004" spans="2:22" x14ac:dyDescent="0.15">
      <c r="B1004" s="24"/>
      <c r="C1004" s="24"/>
      <c r="D1004" s="24"/>
      <c r="E1004" s="24"/>
      <c r="F1004" s="24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  <c r="Q1004" s="24"/>
      <c r="R1004" s="24"/>
      <c r="S1004" s="24"/>
      <c r="T1004" s="24"/>
      <c r="U1004" s="24"/>
      <c r="V1004" s="24"/>
    </row>
    <row r="1005" spans="2:22" x14ac:dyDescent="0.15">
      <c r="B1005" s="24"/>
      <c r="C1005" s="24"/>
      <c r="D1005" s="24"/>
      <c r="E1005" s="24"/>
      <c r="F1005" s="24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  <c r="Q1005" s="24"/>
      <c r="R1005" s="24"/>
      <c r="S1005" s="24"/>
      <c r="T1005" s="24"/>
      <c r="U1005" s="24"/>
      <c r="V1005" s="24"/>
    </row>
    <row r="1006" spans="2:22" x14ac:dyDescent="0.15">
      <c r="B1006" s="24"/>
      <c r="C1006" s="24"/>
      <c r="D1006" s="24"/>
      <c r="E1006" s="24"/>
      <c r="F1006" s="24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  <c r="Q1006" s="24"/>
      <c r="R1006" s="24"/>
      <c r="S1006" s="24"/>
      <c r="T1006" s="24"/>
      <c r="U1006" s="24"/>
      <c r="V1006" s="24"/>
    </row>
    <row r="1007" spans="2:22" x14ac:dyDescent="0.15">
      <c r="B1007" s="24"/>
      <c r="C1007" s="24"/>
      <c r="D1007" s="24"/>
      <c r="E1007" s="24"/>
      <c r="F1007" s="24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/>
      <c r="Q1007" s="24"/>
      <c r="R1007" s="24"/>
      <c r="S1007" s="24"/>
      <c r="T1007" s="24"/>
      <c r="U1007" s="24"/>
      <c r="V1007" s="24"/>
    </row>
    <row r="1008" spans="2:22" x14ac:dyDescent="0.15">
      <c r="B1008" s="24"/>
      <c r="C1008" s="24"/>
      <c r="D1008" s="24"/>
      <c r="E1008" s="24"/>
      <c r="F1008" s="24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  <c r="Q1008" s="24"/>
      <c r="R1008" s="24"/>
      <c r="S1008" s="24"/>
      <c r="T1008" s="24"/>
      <c r="U1008" s="24"/>
      <c r="V1008" s="24"/>
    </row>
    <row r="1009" spans="2:22" x14ac:dyDescent="0.15">
      <c r="B1009" s="24"/>
      <c r="C1009" s="24"/>
      <c r="D1009" s="24"/>
      <c r="E1009" s="24"/>
      <c r="F1009" s="24"/>
      <c r="G1009" s="24"/>
      <c r="H1009" s="24"/>
      <c r="I1009" s="24"/>
      <c r="J1009" s="24"/>
      <c r="K1009" s="24"/>
      <c r="L1009" s="24"/>
      <c r="M1009" s="24"/>
      <c r="N1009" s="24"/>
      <c r="O1009" s="24"/>
      <c r="P1009" s="24"/>
      <c r="Q1009" s="24"/>
      <c r="R1009" s="24"/>
      <c r="S1009" s="24"/>
      <c r="T1009" s="24"/>
      <c r="U1009" s="24"/>
      <c r="V1009" s="24"/>
    </row>
    <row r="1010" spans="2:22" x14ac:dyDescent="0.15">
      <c r="B1010" s="24"/>
      <c r="C1010" s="24"/>
      <c r="D1010" s="24"/>
      <c r="E1010" s="24"/>
      <c r="F1010" s="24"/>
      <c r="G1010" s="24"/>
      <c r="H1010" s="24"/>
      <c r="I1010" s="24"/>
      <c r="J1010" s="24"/>
      <c r="K1010" s="24"/>
      <c r="L1010" s="24"/>
      <c r="M1010" s="24"/>
      <c r="N1010" s="24"/>
      <c r="O1010" s="24"/>
      <c r="P1010" s="24"/>
      <c r="Q1010" s="24"/>
      <c r="R1010" s="24"/>
      <c r="S1010" s="24"/>
      <c r="T1010" s="24"/>
      <c r="U1010" s="24"/>
      <c r="V1010" s="24"/>
    </row>
    <row r="1011" spans="2:22" x14ac:dyDescent="0.15">
      <c r="B1011" s="24"/>
      <c r="C1011" s="24"/>
      <c r="D1011" s="24"/>
      <c r="E1011" s="24"/>
      <c r="F1011" s="24"/>
      <c r="G1011" s="24"/>
      <c r="H1011" s="24"/>
      <c r="I1011" s="24"/>
      <c r="J1011" s="24"/>
      <c r="K1011" s="24"/>
      <c r="L1011" s="24"/>
      <c r="M1011" s="24"/>
      <c r="N1011" s="24"/>
      <c r="O1011" s="24"/>
      <c r="P1011" s="24"/>
      <c r="Q1011" s="24"/>
      <c r="R1011" s="24"/>
      <c r="S1011" s="24"/>
      <c r="T1011" s="24"/>
      <c r="U1011" s="24"/>
      <c r="V1011" s="24"/>
    </row>
    <row r="1012" spans="2:22" x14ac:dyDescent="0.15">
      <c r="B1012" s="24"/>
      <c r="C1012" s="24"/>
      <c r="D1012" s="24"/>
      <c r="E1012" s="24"/>
      <c r="F1012" s="24"/>
      <c r="G1012" s="24"/>
      <c r="H1012" s="24"/>
      <c r="I1012" s="24"/>
      <c r="J1012" s="24"/>
      <c r="K1012" s="24"/>
      <c r="L1012" s="24"/>
      <c r="M1012" s="24"/>
      <c r="N1012" s="24"/>
      <c r="O1012" s="24"/>
      <c r="P1012" s="24"/>
      <c r="Q1012" s="24"/>
      <c r="R1012" s="24"/>
      <c r="S1012" s="24"/>
      <c r="T1012" s="24"/>
      <c r="U1012" s="24"/>
      <c r="V1012" s="24"/>
    </row>
    <row r="1013" spans="2:22" x14ac:dyDescent="0.15">
      <c r="B1013" s="24"/>
      <c r="C1013" s="24"/>
      <c r="D1013" s="24"/>
      <c r="E1013" s="24"/>
      <c r="F1013" s="24"/>
      <c r="G1013" s="24"/>
      <c r="H1013" s="24"/>
      <c r="I1013" s="24"/>
      <c r="J1013" s="24"/>
      <c r="K1013" s="24"/>
      <c r="L1013" s="24"/>
      <c r="M1013" s="24"/>
      <c r="N1013" s="24"/>
      <c r="O1013" s="24"/>
      <c r="P1013" s="24"/>
      <c r="Q1013" s="24"/>
      <c r="R1013" s="24"/>
      <c r="S1013" s="24"/>
      <c r="T1013" s="24"/>
      <c r="U1013" s="24"/>
      <c r="V1013" s="24"/>
    </row>
    <row r="1014" spans="2:22" x14ac:dyDescent="0.15">
      <c r="B1014" s="24"/>
      <c r="C1014" s="24"/>
      <c r="D1014" s="24"/>
      <c r="E1014" s="24"/>
      <c r="F1014" s="24"/>
      <c r="G1014" s="24"/>
      <c r="H1014" s="24"/>
      <c r="I1014" s="24"/>
      <c r="J1014" s="24"/>
      <c r="K1014" s="24"/>
      <c r="L1014" s="24"/>
      <c r="M1014" s="24"/>
      <c r="N1014" s="24"/>
      <c r="O1014" s="24"/>
      <c r="P1014" s="24"/>
      <c r="Q1014" s="24"/>
      <c r="R1014" s="24"/>
      <c r="S1014" s="24"/>
      <c r="T1014" s="24"/>
      <c r="U1014" s="24"/>
      <c r="V1014" s="24"/>
    </row>
    <row r="1015" spans="2:22" x14ac:dyDescent="0.15">
      <c r="B1015" s="24"/>
      <c r="C1015" s="24"/>
      <c r="D1015" s="24"/>
      <c r="E1015" s="24"/>
      <c r="F1015" s="24"/>
      <c r="G1015" s="24"/>
      <c r="H1015" s="24"/>
      <c r="I1015" s="24"/>
      <c r="J1015" s="24"/>
      <c r="K1015" s="24"/>
      <c r="L1015" s="24"/>
      <c r="M1015" s="24"/>
      <c r="N1015" s="24"/>
      <c r="O1015" s="24"/>
      <c r="P1015" s="24"/>
      <c r="Q1015" s="24"/>
      <c r="R1015" s="24"/>
      <c r="S1015" s="24"/>
      <c r="T1015" s="24"/>
      <c r="U1015" s="24"/>
      <c r="V1015" s="24"/>
    </row>
    <row r="1016" spans="2:22" x14ac:dyDescent="0.15">
      <c r="B1016" s="24"/>
      <c r="C1016" s="24"/>
      <c r="D1016" s="24"/>
      <c r="E1016" s="24"/>
      <c r="F1016" s="24"/>
      <c r="G1016" s="24"/>
      <c r="H1016" s="24"/>
      <c r="I1016" s="24"/>
      <c r="J1016" s="24"/>
      <c r="K1016" s="24"/>
      <c r="L1016" s="24"/>
      <c r="M1016" s="24"/>
      <c r="N1016" s="24"/>
      <c r="O1016" s="24"/>
      <c r="P1016" s="24"/>
      <c r="Q1016" s="24"/>
      <c r="R1016" s="24"/>
      <c r="S1016" s="24"/>
      <c r="T1016" s="24"/>
      <c r="U1016" s="24"/>
      <c r="V1016" s="24"/>
    </row>
    <row r="1017" spans="2:22" x14ac:dyDescent="0.15">
      <c r="B1017" s="24"/>
      <c r="C1017" s="24"/>
      <c r="D1017" s="24"/>
      <c r="E1017" s="24"/>
      <c r="F1017" s="24"/>
      <c r="G1017" s="24"/>
      <c r="H1017" s="24"/>
      <c r="I1017" s="24"/>
      <c r="J1017" s="24"/>
      <c r="K1017" s="24"/>
      <c r="L1017" s="24"/>
      <c r="M1017" s="24"/>
      <c r="N1017" s="24"/>
      <c r="O1017" s="24"/>
      <c r="P1017" s="24"/>
      <c r="Q1017" s="24"/>
      <c r="R1017" s="24"/>
      <c r="S1017" s="24"/>
      <c r="T1017" s="24"/>
      <c r="U1017" s="24"/>
      <c r="V1017" s="24"/>
    </row>
    <row r="1018" spans="2:22" x14ac:dyDescent="0.15">
      <c r="B1018" s="24"/>
      <c r="C1018" s="24"/>
      <c r="D1018" s="24"/>
      <c r="E1018" s="24"/>
      <c r="F1018" s="24"/>
      <c r="G1018" s="24"/>
      <c r="H1018" s="24"/>
      <c r="I1018" s="24"/>
      <c r="J1018" s="24"/>
      <c r="K1018" s="24"/>
      <c r="L1018" s="24"/>
      <c r="M1018" s="24"/>
      <c r="N1018" s="24"/>
      <c r="O1018" s="24"/>
      <c r="P1018" s="24"/>
      <c r="Q1018" s="24"/>
      <c r="R1018" s="24"/>
      <c r="S1018" s="24"/>
      <c r="T1018" s="24"/>
      <c r="U1018" s="24"/>
      <c r="V1018" s="24"/>
    </row>
    <row r="1019" spans="2:22" x14ac:dyDescent="0.15">
      <c r="B1019" s="24"/>
      <c r="C1019" s="24"/>
      <c r="D1019" s="24"/>
      <c r="E1019" s="24"/>
      <c r="F1019" s="24"/>
      <c r="G1019" s="24"/>
      <c r="H1019" s="24"/>
      <c r="I1019" s="24"/>
      <c r="J1019" s="24"/>
      <c r="K1019" s="24"/>
      <c r="L1019" s="24"/>
      <c r="M1019" s="24"/>
      <c r="N1019" s="24"/>
      <c r="O1019" s="24"/>
      <c r="P1019" s="24"/>
      <c r="Q1019" s="24"/>
      <c r="R1019" s="24"/>
      <c r="S1019" s="24"/>
      <c r="T1019" s="24"/>
      <c r="U1019" s="24"/>
      <c r="V1019" s="24"/>
    </row>
    <row r="1020" spans="2:22" x14ac:dyDescent="0.15">
      <c r="B1020" s="24"/>
      <c r="C1020" s="24"/>
      <c r="D1020" s="24"/>
      <c r="E1020" s="24"/>
      <c r="F1020" s="24"/>
      <c r="G1020" s="24"/>
      <c r="H1020" s="24"/>
      <c r="I1020" s="24"/>
      <c r="J1020" s="24"/>
      <c r="K1020" s="24"/>
      <c r="L1020" s="24"/>
      <c r="M1020" s="24"/>
      <c r="N1020" s="24"/>
      <c r="O1020" s="24"/>
      <c r="P1020" s="24"/>
      <c r="Q1020" s="24"/>
      <c r="R1020" s="24"/>
      <c r="S1020" s="24"/>
      <c r="T1020" s="24"/>
      <c r="U1020" s="24"/>
      <c r="V1020" s="24"/>
    </row>
    <row r="1021" spans="2:22" x14ac:dyDescent="0.15">
      <c r="B1021" s="24"/>
      <c r="C1021" s="24"/>
      <c r="D1021" s="24"/>
      <c r="E1021" s="24"/>
      <c r="F1021" s="24"/>
      <c r="G1021" s="24"/>
      <c r="H1021" s="24"/>
      <c r="I1021" s="24"/>
      <c r="J1021" s="24"/>
      <c r="K1021" s="24"/>
      <c r="L1021" s="24"/>
      <c r="M1021" s="24"/>
      <c r="N1021" s="24"/>
      <c r="O1021" s="24"/>
      <c r="P1021" s="24"/>
      <c r="Q1021" s="24"/>
      <c r="R1021" s="24"/>
      <c r="S1021" s="24"/>
      <c r="T1021" s="24"/>
      <c r="U1021" s="24"/>
      <c r="V1021" s="24"/>
    </row>
    <row r="1022" spans="2:22" x14ac:dyDescent="0.15">
      <c r="B1022" s="24"/>
      <c r="C1022" s="24"/>
      <c r="D1022" s="24"/>
      <c r="E1022" s="24"/>
      <c r="F1022" s="24"/>
      <c r="G1022" s="24"/>
      <c r="H1022" s="24"/>
      <c r="I1022" s="24"/>
      <c r="J1022" s="24"/>
      <c r="K1022" s="24"/>
      <c r="L1022" s="24"/>
      <c r="M1022" s="24"/>
      <c r="N1022" s="24"/>
      <c r="O1022" s="24"/>
      <c r="P1022" s="24"/>
      <c r="Q1022" s="24"/>
      <c r="R1022" s="24"/>
      <c r="S1022" s="24"/>
      <c r="T1022" s="24"/>
      <c r="U1022" s="24"/>
      <c r="V1022" s="24"/>
    </row>
    <row r="1023" spans="2:22" x14ac:dyDescent="0.15">
      <c r="B1023" s="24"/>
      <c r="C1023" s="24"/>
      <c r="D1023" s="24"/>
      <c r="E1023" s="24"/>
      <c r="F1023" s="24"/>
      <c r="G1023" s="24"/>
      <c r="H1023" s="24"/>
      <c r="I1023" s="24"/>
      <c r="J1023" s="24"/>
      <c r="K1023" s="24"/>
      <c r="L1023" s="24"/>
      <c r="M1023" s="24"/>
      <c r="N1023" s="24"/>
      <c r="O1023" s="24"/>
      <c r="P1023" s="24"/>
      <c r="Q1023" s="24"/>
      <c r="R1023" s="24"/>
      <c r="S1023" s="24"/>
      <c r="T1023" s="24"/>
      <c r="U1023" s="24"/>
      <c r="V1023" s="24"/>
    </row>
    <row r="1024" spans="2:22" x14ac:dyDescent="0.15">
      <c r="B1024" s="24"/>
      <c r="C1024" s="24"/>
      <c r="D1024" s="24"/>
      <c r="E1024" s="24"/>
      <c r="F1024" s="24"/>
      <c r="G1024" s="24"/>
      <c r="H1024" s="24"/>
      <c r="I1024" s="24"/>
      <c r="J1024" s="24"/>
      <c r="K1024" s="24"/>
      <c r="L1024" s="24"/>
      <c r="M1024" s="24"/>
      <c r="N1024" s="24"/>
      <c r="O1024" s="24"/>
      <c r="P1024" s="24"/>
      <c r="Q1024" s="24"/>
      <c r="R1024" s="24"/>
      <c r="S1024" s="24"/>
      <c r="T1024" s="24"/>
      <c r="U1024" s="24"/>
      <c r="V1024" s="24"/>
    </row>
    <row r="1025" spans="2:22" x14ac:dyDescent="0.15">
      <c r="B1025" s="24"/>
      <c r="C1025" s="24"/>
      <c r="D1025" s="24"/>
      <c r="E1025" s="24"/>
      <c r="F1025" s="24"/>
      <c r="G1025" s="24"/>
      <c r="H1025" s="24"/>
      <c r="I1025" s="24"/>
      <c r="J1025" s="24"/>
      <c r="K1025" s="24"/>
      <c r="L1025" s="24"/>
      <c r="M1025" s="24"/>
      <c r="N1025" s="24"/>
      <c r="O1025" s="24"/>
      <c r="P1025" s="24"/>
      <c r="Q1025" s="24"/>
      <c r="R1025" s="24"/>
      <c r="S1025" s="24"/>
      <c r="T1025" s="24"/>
      <c r="U1025" s="24"/>
      <c r="V1025" s="24"/>
    </row>
    <row r="1026" spans="2:22" x14ac:dyDescent="0.15">
      <c r="B1026" s="24"/>
      <c r="C1026" s="24"/>
      <c r="D1026" s="24"/>
      <c r="E1026" s="24"/>
      <c r="F1026" s="24"/>
      <c r="G1026" s="24"/>
      <c r="H1026" s="24"/>
      <c r="I1026" s="24"/>
      <c r="J1026" s="24"/>
      <c r="K1026" s="24"/>
      <c r="L1026" s="24"/>
      <c r="M1026" s="24"/>
      <c r="N1026" s="24"/>
      <c r="O1026" s="24"/>
      <c r="P1026" s="24"/>
      <c r="Q1026" s="24"/>
      <c r="R1026" s="24"/>
      <c r="S1026" s="24"/>
      <c r="T1026" s="24"/>
      <c r="U1026" s="24"/>
      <c r="V1026" s="24"/>
    </row>
    <row r="1027" spans="2:22" x14ac:dyDescent="0.15">
      <c r="B1027" s="24"/>
      <c r="C1027" s="24"/>
      <c r="D1027" s="24"/>
      <c r="E1027" s="24"/>
      <c r="F1027" s="24"/>
      <c r="G1027" s="24"/>
      <c r="H1027" s="24"/>
      <c r="I1027" s="24"/>
      <c r="J1027" s="24"/>
      <c r="K1027" s="24"/>
      <c r="L1027" s="24"/>
      <c r="M1027" s="24"/>
      <c r="N1027" s="24"/>
      <c r="O1027" s="24"/>
      <c r="P1027" s="24"/>
      <c r="Q1027" s="24"/>
      <c r="R1027" s="24"/>
      <c r="S1027" s="24"/>
      <c r="T1027" s="24"/>
      <c r="U1027" s="24"/>
      <c r="V1027" s="24"/>
    </row>
    <row r="1028" spans="2:22" x14ac:dyDescent="0.15">
      <c r="B1028" s="24"/>
      <c r="C1028" s="24"/>
      <c r="D1028" s="24"/>
      <c r="E1028" s="24"/>
      <c r="F1028" s="24"/>
      <c r="G1028" s="24"/>
      <c r="H1028" s="24"/>
      <c r="I1028" s="24"/>
      <c r="J1028" s="24"/>
      <c r="K1028" s="24"/>
      <c r="L1028" s="24"/>
      <c r="M1028" s="24"/>
      <c r="N1028" s="24"/>
      <c r="O1028" s="24"/>
      <c r="P1028" s="24"/>
      <c r="Q1028" s="24"/>
      <c r="R1028" s="24"/>
      <c r="S1028" s="24"/>
      <c r="T1028" s="24"/>
      <c r="U1028" s="24"/>
      <c r="V1028" s="24"/>
    </row>
    <row r="1029" spans="2:22" x14ac:dyDescent="0.15">
      <c r="B1029" s="24"/>
      <c r="C1029" s="24"/>
      <c r="D1029" s="24"/>
      <c r="E1029" s="24"/>
      <c r="F1029" s="24"/>
      <c r="G1029" s="24"/>
      <c r="H1029" s="24"/>
      <c r="I1029" s="24"/>
      <c r="J1029" s="24"/>
      <c r="K1029" s="24"/>
      <c r="L1029" s="24"/>
      <c r="M1029" s="24"/>
      <c r="N1029" s="24"/>
      <c r="O1029" s="24"/>
      <c r="P1029" s="24"/>
      <c r="Q1029" s="24"/>
      <c r="R1029" s="24"/>
      <c r="S1029" s="24"/>
      <c r="T1029" s="24"/>
      <c r="U1029" s="24"/>
      <c r="V1029" s="24"/>
    </row>
    <row r="1030" spans="2:22" x14ac:dyDescent="0.15">
      <c r="B1030" s="24"/>
      <c r="C1030" s="24"/>
      <c r="D1030" s="24"/>
      <c r="E1030" s="24"/>
      <c r="F1030" s="24"/>
      <c r="G1030" s="24"/>
      <c r="H1030" s="24"/>
      <c r="I1030" s="24"/>
      <c r="J1030" s="24"/>
      <c r="K1030" s="24"/>
      <c r="L1030" s="24"/>
      <c r="M1030" s="24"/>
      <c r="N1030" s="24"/>
      <c r="O1030" s="24"/>
      <c r="P1030" s="24"/>
      <c r="Q1030" s="24"/>
      <c r="R1030" s="24"/>
      <c r="S1030" s="24"/>
      <c r="T1030" s="24"/>
      <c r="U1030" s="24"/>
      <c r="V1030" s="24"/>
    </row>
    <row r="1031" spans="2:22" x14ac:dyDescent="0.15">
      <c r="B1031" s="24"/>
      <c r="C1031" s="24"/>
      <c r="D1031" s="24"/>
      <c r="E1031" s="24"/>
      <c r="F1031" s="24"/>
      <c r="G1031" s="24"/>
      <c r="H1031" s="24"/>
      <c r="I1031" s="24"/>
      <c r="J1031" s="24"/>
      <c r="K1031" s="24"/>
      <c r="L1031" s="24"/>
      <c r="M1031" s="24"/>
      <c r="N1031" s="24"/>
      <c r="O1031" s="24"/>
      <c r="P1031" s="24"/>
      <c r="Q1031" s="24"/>
      <c r="R1031" s="24"/>
      <c r="S1031" s="24"/>
      <c r="T1031" s="24"/>
      <c r="U1031" s="24"/>
      <c r="V1031" s="24"/>
    </row>
    <row r="1032" spans="2:22" x14ac:dyDescent="0.15">
      <c r="B1032" s="24"/>
      <c r="C1032" s="24"/>
      <c r="D1032" s="24"/>
      <c r="E1032" s="24"/>
      <c r="F1032" s="24"/>
      <c r="G1032" s="24"/>
      <c r="H1032" s="24"/>
      <c r="I1032" s="24"/>
      <c r="J1032" s="24"/>
      <c r="K1032" s="24"/>
      <c r="L1032" s="24"/>
      <c r="M1032" s="24"/>
      <c r="N1032" s="24"/>
      <c r="O1032" s="24"/>
      <c r="P1032" s="24"/>
      <c r="Q1032" s="24"/>
      <c r="R1032" s="24"/>
      <c r="S1032" s="24"/>
      <c r="T1032" s="24"/>
      <c r="U1032" s="24"/>
      <c r="V1032" s="24"/>
    </row>
    <row r="1033" spans="2:22" x14ac:dyDescent="0.15">
      <c r="B1033" s="24"/>
      <c r="C1033" s="24"/>
      <c r="D1033" s="24"/>
      <c r="E1033" s="24"/>
      <c r="F1033" s="24"/>
      <c r="G1033" s="24"/>
      <c r="H1033" s="24"/>
      <c r="I1033" s="24"/>
      <c r="J1033" s="24"/>
      <c r="K1033" s="24"/>
      <c r="L1033" s="24"/>
      <c r="M1033" s="24"/>
      <c r="N1033" s="24"/>
      <c r="O1033" s="24"/>
      <c r="P1033" s="24"/>
      <c r="Q1033" s="24"/>
      <c r="R1033" s="24"/>
      <c r="S1033" s="24"/>
      <c r="T1033" s="24"/>
      <c r="U1033" s="24"/>
      <c r="V1033" s="24"/>
    </row>
    <row r="1034" spans="2:22" x14ac:dyDescent="0.15">
      <c r="B1034" s="24"/>
      <c r="C1034" s="24"/>
      <c r="D1034" s="24"/>
      <c r="E1034" s="24"/>
      <c r="F1034" s="24"/>
      <c r="G1034" s="24"/>
      <c r="H1034" s="24"/>
      <c r="I1034" s="24"/>
      <c r="J1034" s="24"/>
      <c r="K1034" s="24"/>
      <c r="L1034" s="24"/>
      <c r="M1034" s="24"/>
      <c r="N1034" s="24"/>
      <c r="O1034" s="24"/>
      <c r="P1034" s="24"/>
      <c r="Q1034" s="24"/>
      <c r="R1034" s="24"/>
      <c r="S1034" s="24"/>
      <c r="T1034" s="24"/>
      <c r="U1034" s="24"/>
      <c r="V1034" s="24"/>
    </row>
    <row r="1035" spans="2:22" x14ac:dyDescent="0.15">
      <c r="B1035" s="24"/>
      <c r="C1035" s="24"/>
      <c r="D1035" s="24"/>
      <c r="E1035" s="24"/>
      <c r="F1035" s="24"/>
      <c r="G1035" s="24"/>
      <c r="H1035" s="24"/>
      <c r="I1035" s="24"/>
      <c r="J1035" s="24"/>
      <c r="K1035" s="24"/>
      <c r="L1035" s="24"/>
      <c r="M1035" s="24"/>
      <c r="N1035" s="24"/>
      <c r="O1035" s="24"/>
      <c r="P1035" s="24"/>
      <c r="Q1035" s="24"/>
      <c r="R1035" s="24"/>
      <c r="S1035" s="24"/>
      <c r="T1035" s="24"/>
      <c r="U1035" s="24"/>
      <c r="V1035" s="24"/>
    </row>
    <row r="1036" spans="2:22" x14ac:dyDescent="0.15">
      <c r="B1036" s="24"/>
      <c r="C1036" s="24"/>
      <c r="D1036" s="24"/>
      <c r="E1036" s="24"/>
      <c r="F1036" s="24"/>
      <c r="G1036" s="24"/>
      <c r="H1036" s="24"/>
      <c r="I1036" s="24"/>
      <c r="J1036" s="24"/>
      <c r="K1036" s="24"/>
      <c r="L1036" s="24"/>
      <c r="M1036" s="24"/>
      <c r="N1036" s="24"/>
      <c r="O1036" s="24"/>
      <c r="P1036" s="24"/>
      <c r="Q1036" s="24"/>
      <c r="R1036" s="24"/>
      <c r="S1036" s="24"/>
      <c r="T1036" s="24"/>
      <c r="U1036" s="24"/>
      <c r="V1036" s="24"/>
    </row>
    <row r="1037" spans="2:22" x14ac:dyDescent="0.15">
      <c r="B1037" s="24"/>
      <c r="C1037" s="24"/>
      <c r="D1037" s="24"/>
      <c r="E1037" s="24"/>
      <c r="F1037" s="24"/>
      <c r="G1037" s="24"/>
      <c r="H1037" s="24"/>
      <c r="I1037" s="24"/>
      <c r="J1037" s="24"/>
      <c r="K1037" s="24"/>
      <c r="L1037" s="24"/>
      <c r="M1037" s="24"/>
      <c r="N1037" s="24"/>
      <c r="O1037" s="24"/>
      <c r="P1037" s="24"/>
      <c r="Q1037" s="24"/>
      <c r="R1037" s="24"/>
      <c r="S1037" s="24"/>
      <c r="T1037" s="24"/>
      <c r="U1037" s="24"/>
      <c r="V1037" s="24"/>
    </row>
    <row r="1038" spans="2:22" x14ac:dyDescent="0.15">
      <c r="B1038" s="24"/>
      <c r="C1038" s="24"/>
      <c r="D1038" s="24"/>
      <c r="E1038" s="24"/>
      <c r="F1038" s="24"/>
      <c r="G1038" s="24"/>
      <c r="H1038" s="24"/>
      <c r="I1038" s="24"/>
      <c r="J1038" s="24"/>
      <c r="K1038" s="24"/>
      <c r="L1038" s="24"/>
      <c r="M1038" s="24"/>
      <c r="N1038" s="24"/>
      <c r="O1038" s="24"/>
      <c r="P1038" s="24"/>
      <c r="Q1038" s="24"/>
      <c r="R1038" s="24"/>
      <c r="S1038" s="24"/>
      <c r="T1038" s="24"/>
      <c r="U1038" s="24"/>
      <c r="V1038" s="24"/>
    </row>
    <row r="1039" spans="2:22" x14ac:dyDescent="0.15">
      <c r="B1039" s="24"/>
      <c r="C1039" s="24"/>
      <c r="D1039" s="24"/>
      <c r="E1039" s="24"/>
      <c r="F1039" s="24"/>
      <c r="G1039" s="24"/>
      <c r="H1039" s="24"/>
      <c r="I1039" s="24"/>
      <c r="J1039" s="24"/>
      <c r="K1039" s="24"/>
      <c r="L1039" s="24"/>
      <c r="M1039" s="24"/>
      <c r="N1039" s="24"/>
      <c r="O1039" s="24"/>
      <c r="P1039" s="24"/>
      <c r="Q1039" s="24"/>
      <c r="R1039" s="24"/>
      <c r="S1039" s="24"/>
      <c r="T1039" s="24"/>
      <c r="U1039" s="24"/>
      <c r="V1039" s="24"/>
    </row>
    <row r="1040" spans="2:22" x14ac:dyDescent="0.15">
      <c r="B1040" s="24"/>
      <c r="C1040" s="24"/>
      <c r="D1040" s="24"/>
      <c r="E1040" s="24"/>
      <c r="F1040" s="24"/>
      <c r="G1040" s="24"/>
      <c r="H1040" s="24"/>
      <c r="I1040" s="24"/>
      <c r="J1040" s="24"/>
      <c r="K1040" s="24"/>
      <c r="L1040" s="24"/>
      <c r="M1040" s="24"/>
      <c r="N1040" s="24"/>
      <c r="O1040" s="24"/>
      <c r="P1040" s="24"/>
      <c r="Q1040" s="24"/>
      <c r="R1040" s="24"/>
      <c r="S1040" s="24"/>
      <c r="T1040" s="24"/>
      <c r="U1040" s="24"/>
      <c r="V1040" s="24"/>
    </row>
    <row r="1041" spans="2:22" x14ac:dyDescent="0.15">
      <c r="B1041" s="24"/>
      <c r="C1041" s="24"/>
      <c r="D1041" s="24"/>
      <c r="E1041" s="24"/>
      <c r="F1041" s="24"/>
      <c r="G1041" s="24"/>
      <c r="H1041" s="24"/>
      <c r="I1041" s="24"/>
      <c r="J1041" s="24"/>
      <c r="K1041" s="24"/>
      <c r="L1041" s="24"/>
      <c r="M1041" s="24"/>
      <c r="N1041" s="24"/>
      <c r="O1041" s="24"/>
      <c r="P1041" s="24"/>
      <c r="Q1041" s="24"/>
      <c r="R1041" s="24"/>
      <c r="S1041" s="24"/>
      <c r="T1041" s="24"/>
      <c r="U1041" s="24"/>
      <c r="V1041" s="24"/>
    </row>
    <row r="1042" spans="2:22" x14ac:dyDescent="0.15">
      <c r="B1042" s="24"/>
      <c r="C1042" s="24"/>
      <c r="D1042" s="24"/>
      <c r="E1042" s="24"/>
      <c r="F1042" s="24"/>
      <c r="G1042" s="24"/>
      <c r="H1042" s="24"/>
      <c r="I1042" s="24"/>
      <c r="J1042" s="24"/>
      <c r="K1042" s="24"/>
      <c r="L1042" s="24"/>
      <c r="M1042" s="24"/>
      <c r="N1042" s="24"/>
      <c r="O1042" s="24"/>
      <c r="P1042" s="24"/>
      <c r="Q1042" s="24"/>
      <c r="R1042" s="24"/>
      <c r="S1042" s="24"/>
      <c r="T1042" s="24"/>
      <c r="U1042" s="24"/>
      <c r="V1042" s="24"/>
    </row>
    <row r="1043" spans="2:22" x14ac:dyDescent="0.15">
      <c r="B1043" s="24"/>
      <c r="C1043" s="24"/>
      <c r="D1043" s="24"/>
      <c r="E1043" s="24"/>
      <c r="F1043" s="24"/>
      <c r="G1043" s="24"/>
      <c r="H1043" s="24"/>
      <c r="I1043" s="24"/>
      <c r="J1043" s="24"/>
      <c r="K1043" s="24"/>
      <c r="L1043" s="24"/>
      <c r="M1043" s="24"/>
      <c r="N1043" s="24"/>
      <c r="O1043" s="24"/>
      <c r="P1043" s="24"/>
      <c r="Q1043" s="24"/>
      <c r="R1043" s="24"/>
      <c r="S1043" s="24"/>
      <c r="T1043" s="24"/>
      <c r="U1043" s="24"/>
      <c r="V1043" s="24"/>
    </row>
    <row r="1044" spans="2:22" x14ac:dyDescent="0.15">
      <c r="B1044" s="24"/>
      <c r="C1044" s="24"/>
      <c r="D1044" s="24"/>
      <c r="E1044" s="24"/>
      <c r="F1044" s="24"/>
      <c r="G1044" s="24"/>
      <c r="H1044" s="24"/>
      <c r="I1044" s="24"/>
      <c r="J1044" s="24"/>
      <c r="K1044" s="24"/>
      <c r="L1044" s="24"/>
      <c r="M1044" s="24"/>
      <c r="N1044" s="24"/>
      <c r="O1044" s="24"/>
      <c r="P1044" s="24"/>
      <c r="Q1044" s="24"/>
      <c r="R1044" s="24"/>
      <c r="S1044" s="24"/>
      <c r="T1044" s="24"/>
      <c r="U1044" s="24"/>
      <c r="V1044" s="24"/>
    </row>
  </sheetData>
  <pageMargins left="0.7" right="0.7" top="0.75" bottom="0.75" header="0.3" footer="0.3"/>
  <pageSetup orientation="portrait" r:id="rId1"/>
  <customProperties>
    <customPr name="OrphanNamesChecked" r:id="rId2"/>
  </customPropertie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27F3-7341-487E-BEBD-FF24607C0C73}">
  <dimension ref="B2:AB162"/>
  <sheetViews>
    <sheetView topLeftCell="F1" workbookViewId="0">
      <pane ySplit="4" topLeftCell="A132" activePane="bottomLeft" state="frozen"/>
      <selection activeCell="R159" sqref="R159"/>
      <selection pane="bottomLeft" activeCell="R159" sqref="R159"/>
    </sheetView>
  </sheetViews>
  <sheetFormatPr defaultRowHeight="15" x14ac:dyDescent="0.25"/>
  <cols>
    <col min="2" max="2" width="14.7109375" bestFit="1" customWidth="1"/>
    <col min="3" max="17" width="13" customWidth="1"/>
    <col min="18" max="18" width="22.5703125" bestFit="1" customWidth="1"/>
    <col min="19" max="19" width="13.28515625" bestFit="1" customWidth="1"/>
    <col min="20" max="20" width="12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2.140625" bestFit="1" customWidth="1"/>
    <col min="25" max="26" width="20" bestFit="1" customWidth="1"/>
    <col min="27" max="28" width="14.7109375" customWidth="1"/>
  </cols>
  <sheetData>
    <row r="2" spans="2:17" x14ac:dyDescent="0.25">
      <c r="C2" s="61" t="s">
        <v>41</v>
      </c>
      <c r="D2" s="61"/>
      <c r="E2" s="61"/>
      <c r="F2" s="61" t="s">
        <v>44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x14ac:dyDescent="0.25">
      <c r="C3" s="62"/>
      <c r="D3" s="62"/>
      <c r="E3" s="62"/>
      <c r="F3" s="63" t="s">
        <v>55</v>
      </c>
      <c r="G3" s="63"/>
      <c r="H3" s="63"/>
      <c r="I3" s="63" t="s">
        <v>56</v>
      </c>
      <c r="J3" s="63"/>
      <c r="K3" s="63"/>
      <c r="L3" s="63"/>
      <c r="M3" s="63"/>
      <c r="N3" s="63"/>
      <c r="O3" s="63"/>
      <c r="P3" s="63"/>
      <c r="Q3" s="63"/>
    </row>
    <row r="4" spans="2:17" x14ac:dyDescent="0.25">
      <c r="B4" t="s">
        <v>0</v>
      </c>
      <c r="C4" s="26" t="s">
        <v>42</v>
      </c>
      <c r="D4" s="26" t="s">
        <v>43</v>
      </c>
      <c r="E4" s="26" t="s">
        <v>45</v>
      </c>
      <c r="F4" s="26" t="s">
        <v>49</v>
      </c>
      <c r="G4" s="26" t="s">
        <v>50</v>
      </c>
      <c r="H4" s="26" t="s">
        <v>51</v>
      </c>
      <c r="I4" s="26" t="s">
        <v>46</v>
      </c>
      <c r="J4" s="26" t="s">
        <v>47</v>
      </c>
      <c r="K4" s="26" t="s">
        <v>48</v>
      </c>
      <c r="L4" s="26" t="s">
        <v>52</v>
      </c>
      <c r="M4" s="26" t="s">
        <v>53</v>
      </c>
      <c r="N4" s="26" t="s">
        <v>54</v>
      </c>
      <c r="O4" s="26" t="s">
        <v>49</v>
      </c>
      <c r="P4" s="26" t="s">
        <v>50</v>
      </c>
      <c r="Q4" s="26" t="s">
        <v>51</v>
      </c>
    </row>
    <row r="5" spans="2:17" x14ac:dyDescent="0.25">
      <c r="B5" s="27">
        <v>41670</v>
      </c>
      <c r="C5" s="30">
        <f>Sales!E148</f>
        <v>124024</v>
      </c>
      <c r="D5" s="30">
        <f>Returns!E149</f>
        <v>46344</v>
      </c>
      <c r="E5" s="31">
        <f>IFERROR(D5/C5,0)</f>
        <v>0.37366961233309681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2:17" x14ac:dyDescent="0.25">
      <c r="B6" s="27">
        <v>41698</v>
      </c>
      <c r="C6" s="30">
        <f>Sales!E149</f>
        <v>73890</v>
      </c>
      <c r="D6" s="30">
        <f>Returns!E150</f>
        <v>36840</v>
      </c>
      <c r="E6" s="31">
        <f t="shared" ref="E6:E69" si="0">IFERROR(D6/C6,0)</f>
        <v>0.49857896873731222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2:17" x14ac:dyDescent="0.25">
      <c r="B7" s="27">
        <v>41729</v>
      </c>
      <c r="C7" s="30">
        <f>Sales!E150</f>
        <v>69880</v>
      </c>
      <c r="D7" s="30">
        <f>Returns!E151</f>
        <v>45492</v>
      </c>
      <c r="E7" s="31">
        <f t="shared" si="0"/>
        <v>0.65100171722953637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2:17" x14ac:dyDescent="0.25">
      <c r="B8" s="27">
        <v>41759</v>
      </c>
      <c r="C8" s="30">
        <f>Sales!E151</f>
        <v>87248</v>
      </c>
      <c r="D8" s="30">
        <f>Returns!E152</f>
        <v>48883</v>
      </c>
      <c r="E8" s="31">
        <f t="shared" si="0"/>
        <v>0.56027645332844311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2:17" x14ac:dyDescent="0.25">
      <c r="B9" s="27">
        <v>41790</v>
      </c>
      <c r="C9" s="30">
        <f>Sales!E152</f>
        <v>94364</v>
      </c>
      <c r="D9" s="30">
        <f>Returns!E153</f>
        <v>52812</v>
      </c>
      <c r="E9" s="31">
        <f t="shared" si="0"/>
        <v>0.55966258318850404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2:17" x14ac:dyDescent="0.25">
      <c r="B10" s="27">
        <v>41820</v>
      </c>
      <c r="C10" s="30">
        <f>Sales!E153</f>
        <v>72047</v>
      </c>
      <c r="D10" s="30">
        <f>Returns!E154</f>
        <v>45582</v>
      </c>
      <c r="E10" s="31">
        <f t="shared" si="0"/>
        <v>0.63267034019459523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2:17" x14ac:dyDescent="0.25">
      <c r="B11" s="27">
        <v>41851</v>
      </c>
      <c r="C11" s="30">
        <f>Sales!E154</f>
        <v>49354</v>
      </c>
      <c r="D11" s="30">
        <f>Returns!E155</f>
        <v>47112</v>
      </c>
      <c r="E11" s="31">
        <f t="shared" si="0"/>
        <v>0.95457308424849052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2:17" x14ac:dyDescent="0.25">
      <c r="B12" s="27">
        <v>41882</v>
      </c>
      <c r="C12" s="30">
        <f>Sales!E155</f>
        <v>68772</v>
      </c>
      <c r="D12" s="30">
        <f>Returns!E156</f>
        <v>39663</v>
      </c>
      <c r="E12" s="31">
        <f t="shared" si="0"/>
        <v>0.57673180945733726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2:17" x14ac:dyDescent="0.25">
      <c r="B13" s="27">
        <v>41912</v>
      </c>
      <c r="C13" s="30">
        <f>Sales!E156</f>
        <v>133197</v>
      </c>
      <c r="D13" s="30">
        <f>Returns!E157</f>
        <v>42252</v>
      </c>
      <c r="E13" s="31">
        <f t="shared" si="0"/>
        <v>0.31721435167458728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x14ac:dyDescent="0.25">
      <c r="B14" s="27">
        <v>41943</v>
      </c>
      <c r="C14" s="30">
        <f>Sales!E157</f>
        <v>118976</v>
      </c>
      <c r="D14" s="30">
        <f>Returns!E158</f>
        <v>48675</v>
      </c>
      <c r="E14" s="31">
        <f t="shared" si="0"/>
        <v>0.40911612426035504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2:17" x14ac:dyDescent="0.25">
      <c r="B15" s="27">
        <v>41973</v>
      </c>
      <c r="C15" s="30">
        <f>Sales!E158</f>
        <v>140160</v>
      </c>
      <c r="D15" s="30">
        <f>Returns!E159</f>
        <v>39360</v>
      </c>
      <c r="E15" s="31">
        <f t="shared" si="0"/>
        <v>0.28082191780821919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2:17" x14ac:dyDescent="0.25">
      <c r="B16" s="27">
        <v>42004</v>
      </c>
      <c r="C16" s="30">
        <f>Sales!E159</f>
        <v>111129</v>
      </c>
      <c r="D16" s="30">
        <f>Returns!E160</f>
        <v>38844</v>
      </c>
      <c r="E16" s="31">
        <f t="shared" si="0"/>
        <v>0.34953972410441919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2:17" x14ac:dyDescent="0.25">
      <c r="B17" s="27">
        <v>42035</v>
      </c>
      <c r="C17" s="30">
        <f>Sales!E160</f>
        <v>66680</v>
      </c>
      <c r="D17" s="30">
        <f>Returns!E161</f>
        <v>40056</v>
      </c>
      <c r="E17" s="31">
        <f t="shared" si="0"/>
        <v>0.60071985602879419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7" x14ac:dyDescent="0.25">
      <c r="B18" s="27">
        <v>42063</v>
      </c>
      <c r="C18" s="30">
        <f>Sales!E161</f>
        <v>55537</v>
      </c>
      <c r="D18" s="30">
        <f>Returns!E162</f>
        <v>42772</v>
      </c>
      <c r="E18" s="31">
        <f t="shared" si="0"/>
        <v>0.77015323117921386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2:17" x14ac:dyDescent="0.25">
      <c r="B19" s="27">
        <v>42094</v>
      </c>
      <c r="C19" s="30">
        <f>Sales!E162</f>
        <v>67606</v>
      </c>
      <c r="D19" s="30">
        <f>Returns!E163</f>
        <v>39336</v>
      </c>
      <c r="E19" s="31">
        <f t="shared" si="0"/>
        <v>0.58184184835665476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2:17" x14ac:dyDescent="0.25">
      <c r="B20" s="27">
        <v>42124</v>
      </c>
      <c r="C20" s="30">
        <f>Sales!E163</f>
        <v>78150</v>
      </c>
      <c r="D20" s="30">
        <f>Returns!E164</f>
        <v>46793</v>
      </c>
      <c r="E20" s="31">
        <f t="shared" si="0"/>
        <v>0.59875879718490088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2:17" x14ac:dyDescent="0.25">
      <c r="B21" s="27">
        <v>42155</v>
      </c>
      <c r="C21" s="30">
        <f>Sales!E164</f>
        <v>51771</v>
      </c>
      <c r="D21" s="30">
        <f>Returns!E165</f>
        <v>44629</v>
      </c>
      <c r="E21" s="31">
        <f t="shared" si="0"/>
        <v>0.86204631936798592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2:17" x14ac:dyDescent="0.25">
      <c r="B22" s="27">
        <v>42185</v>
      </c>
      <c r="C22" s="30">
        <f>Sales!E165</f>
        <v>62105</v>
      </c>
      <c r="D22" s="30">
        <f>Returns!E166</f>
        <v>43141</v>
      </c>
      <c r="E22" s="31">
        <f t="shared" si="0"/>
        <v>0.69464616375493116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2:17" x14ac:dyDescent="0.25">
      <c r="B23" s="27">
        <v>42216</v>
      </c>
      <c r="C23" s="30">
        <f>Sales!E166</f>
        <v>60742</v>
      </c>
      <c r="D23" s="30">
        <f>Returns!E167</f>
        <v>39425</v>
      </c>
      <c r="E23" s="31">
        <f t="shared" si="0"/>
        <v>0.64905666589838995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2:17" x14ac:dyDescent="0.25">
      <c r="B24" s="28">
        <v>42247</v>
      </c>
      <c r="C24" s="30">
        <f>Sales!E167</f>
        <v>64064</v>
      </c>
      <c r="D24" s="30">
        <f>Returns!E168</f>
        <v>42456</v>
      </c>
      <c r="E24" s="31">
        <f t="shared" si="0"/>
        <v>0.66271228771228774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2:17" x14ac:dyDescent="0.25">
      <c r="B25" s="28">
        <v>42277</v>
      </c>
      <c r="C25" s="30">
        <f>Sales!E168</f>
        <v>82274</v>
      </c>
      <c r="D25" s="30">
        <f>Returns!E169</f>
        <v>45510</v>
      </c>
      <c r="E25" s="31">
        <f t="shared" si="0"/>
        <v>0.55315166395215987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7" x14ac:dyDescent="0.25">
      <c r="B26" s="28">
        <v>42308</v>
      </c>
      <c r="C26" s="30">
        <f>Sales!E169</f>
        <v>88609</v>
      </c>
      <c r="D26" s="30">
        <f>Returns!E170</f>
        <v>43008</v>
      </c>
      <c r="E26" s="31">
        <f t="shared" si="0"/>
        <v>0.48536830344547394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2:17" x14ac:dyDescent="0.25">
      <c r="B27" s="28">
        <v>42338</v>
      </c>
      <c r="C27" s="30">
        <f>Sales!E170</f>
        <v>84190</v>
      </c>
      <c r="D27" s="30">
        <f>Returns!E171</f>
        <v>38021</v>
      </c>
      <c r="E27" s="31">
        <f t="shared" si="0"/>
        <v>0.45160945480460862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x14ac:dyDescent="0.25">
      <c r="B28" s="28">
        <v>42369</v>
      </c>
      <c r="C28" s="30">
        <f>Sales!E171</f>
        <v>104828</v>
      </c>
      <c r="D28" s="30">
        <f>Returns!E172</f>
        <v>34687</v>
      </c>
      <c r="E28" s="31">
        <f t="shared" si="0"/>
        <v>0.33089441752203608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2:17" x14ac:dyDescent="0.25">
      <c r="B29" s="27">
        <v>42400</v>
      </c>
      <c r="C29" s="30">
        <f>Sales!E172</f>
        <v>58093</v>
      </c>
      <c r="D29" s="30">
        <f>Returns!E173</f>
        <v>38016</v>
      </c>
      <c r="E29" s="31">
        <f t="shared" si="0"/>
        <v>0.6543989809443479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7" x14ac:dyDescent="0.25">
      <c r="B30" s="27">
        <v>42429</v>
      </c>
      <c r="C30" s="30">
        <f>Sales!E173</f>
        <v>68695</v>
      </c>
      <c r="D30" s="30">
        <f>Returns!E174</f>
        <v>45611</v>
      </c>
      <c r="E30" s="31">
        <f t="shared" si="0"/>
        <v>0.66396389839144043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2:17" x14ac:dyDescent="0.25">
      <c r="B31" s="27">
        <v>42460</v>
      </c>
      <c r="C31" s="30">
        <f>Sales!E174</f>
        <v>68017</v>
      </c>
      <c r="D31" s="30">
        <f>Returns!E175</f>
        <v>39970</v>
      </c>
      <c r="E31" s="31">
        <f t="shared" si="0"/>
        <v>0.58764720584559738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17" x14ac:dyDescent="0.25">
      <c r="B32" s="27">
        <v>42490</v>
      </c>
      <c r="C32" s="30">
        <f>Sales!E175</f>
        <v>72980</v>
      </c>
      <c r="D32" s="30">
        <f>Returns!E176</f>
        <v>48838</v>
      </c>
      <c r="E32" s="31">
        <f t="shared" si="0"/>
        <v>0.66919704028500959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2:17" x14ac:dyDescent="0.25">
      <c r="B33" s="27">
        <v>42521</v>
      </c>
      <c r="C33" s="30">
        <f>Sales!E176</f>
        <v>53605</v>
      </c>
      <c r="D33" s="30">
        <f>Returns!E177</f>
        <v>40431</v>
      </c>
      <c r="E33" s="31">
        <f t="shared" si="0"/>
        <v>0.75423934334483722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2:17" x14ac:dyDescent="0.25">
      <c r="B34" s="27">
        <v>42551</v>
      </c>
      <c r="C34" s="30">
        <f>Sales!E177</f>
        <v>72713</v>
      </c>
      <c r="D34" s="30">
        <f>Returns!E178</f>
        <v>37260</v>
      </c>
      <c r="E34" s="31">
        <f t="shared" si="0"/>
        <v>0.51242556351684021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2:17" x14ac:dyDescent="0.25">
      <c r="B35" s="27">
        <v>42582</v>
      </c>
      <c r="C35" s="30">
        <f>Sales!E178</f>
        <v>30222</v>
      </c>
      <c r="D35" s="30">
        <f>Returns!E179</f>
        <v>41361</v>
      </c>
      <c r="E35" s="31">
        <f t="shared" si="0"/>
        <v>1.3685725630335517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2:17" x14ac:dyDescent="0.25">
      <c r="B36" s="27">
        <v>42613</v>
      </c>
      <c r="C36" s="30">
        <f>Sales!E179</f>
        <v>59231</v>
      </c>
      <c r="D36" s="30">
        <f>Returns!E180</f>
        <v>36416</v>
      </c>
      <c r="E36" s="31">
        <f t="shared" si="0"/>
        <v>0.6148131890395232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2:17" x14ac:dyDescent="0.25">
      <c r="B37" s="27">
        <v>42643</v>
      </c>
      <c r="C37" s="30">
        <f>Sales!E180</f>
        <v>98229</v>
      </c>
      <c r="D37" s="30">
        <f>Returns!E181</f>
        <v>41425</v>
      </c>
      <c r="E37" s="31">
        <f t="shared" si="0"/>
        <v>0.42171863706237467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x14ac:dyDescent="0.25">
      <c r="B38" s="27">
        <v>42674</v>
      </c>
      <c r="C38" s="30">
        <f>Sales!E181</f>
        <v>86136</v>
      </c>
      <c r="D38" s="30">
        <f>Returns!E182</f>
        <v>35988</v>
      </c>
      <c r="E38" s="31">
        <f t="shared" si="0"/>
        <v>0.41780440234048483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2:17" x14ac:dyDescent="0.25">
      <c r="B39" s="27">
        <v>42704</v>
      </c>
      <c r="C39" s="30">
        <f>Sales!E182</f>
        <v>112429</v>
      </c>
      <c r="D39" s="30">
        <f>Returns!E183</f>
        <v>38757</v>
      </c>
      <c r="E39" s="31">
        <f t="shared" si="0"/>
        <v>0.34472422595593666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2:17" x14ac:dyDescent="0.25">
      <c r="B40" s="27">
        <v>42735</v>
      </c>
      <c r="C40" s="30">
        <f>Sales!E183</f>
        <v>70531</v>
      </c>
      <c r="D40" s="30">
        <f>Returns!E184</f>
        <v>31868</v>
      </c>
      <c r="E40" s="31">
        <f t="shared" si="0"/>
        <v>0.45182969190852251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2:17" x14ac:dyDescent="0.25">
      <c r="B41" s="27">
        <v>42766</v>
      </c>
      <c r="C41" s="30">
        <f>Sales!E184</f>
        <v>57471</v>
      </c>
      <c r="D41" s="30">
        <f>Returns!E185</f>
        <v>41773</v>
      </c>
      <c r="E41" s="31">
        <f t="shared" si="0"/>
        <v>0.72685354352630027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2:17" x14ac:dyDescent="0.25">
      <c r="B42" s="27">
        <v>42794</v>
      </c>
      <c r="C42" s="30">
        <f>Sales!E185</f>
        <v>40933</v>
      </c>
      <c r="D42" s="30">
        <f>Returns!E186</f>
        <v>34312</v>
      </c>
      <c r="E42" s="31">
        <f t="shared" si="0"/>
        <v>0.83824786846798427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2:17" x14ac:dyDescent="0.25">
      <c r="B43" s="27">
        <v>42825</v>
      </c>
      <c r="C43" s="30">
        <f>Sales!E186</f>
        <v>77555</v>
      </c>
      <c r="D43" s="30">
        <f>Returns!E187</f>
        <v>34813</v>
      </c>
      <c r="E43" s="31">
        <f t="shared" si="0"/>
        <v>0.44888143897878924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2:17" x14ac:dyDescent="0.25">
      <c r="B44" s="27">
        <v>42855</v>
      </c>
      <c r="C44" s="30">
        <f>Sales!E187</f>
        <v>43292</v>
      </c>
      <c r="D44" s="30">
        <f>Returns!E188</f>
        <v>41907</v>
      </c>
      <c r="E44" s="31">
        <f t="shared" si="0"/>
        <v>0.96800794604083895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7" x14ac:dyDescent="0.25">
      <c r="B45" s="27">
        <v>42886</v>
      </c>
      <c r="C45" s="30">
        <f>Sales!E188</f>
        <v>44939</v>
      </c>
      <c r="D45" s="30">
        <f>Returns!E189</f>
        <v>43329</v>
      </c>
      <c r="E45" s="31">
        <f t="shared" si="0"/>
        <v>0.96417365762478024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x14ac:dyDescent="0.25">
      <c r="B46" s="27">
        <v>42916</v>
      </c>
      <c r="C46" s="30">
        <f>Sales!E189</f>
        <v>51616</v>
      </c>
      <c r="D46" s="30">
        <f>Returns!E190</f>
        <v>39458</v>
      </c>
      <c r="E46" s="31">
        <f t="shared" si="0"/>
        <v>0.76445288282703039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7" x14ac:dyDescent="0.25">
      <c r="B47" s="27">
        <v>42947</v>
      </c>
      <c r="C47" s="30">
        <f>Sales!E190</f>
        <v>47541</v>
      </c>
      <c r="D47" s="30">
        <f>Returns!E191</f>
        <v>35541</v>
      </c>
      <c r="E47" s="31">
        <f t="shared" si="0"/>
        <v>0.7475862939357607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7" x14ac:dyDescent="0.25">
      <c r="B48" s="27">
        <v>42978</v>
      </c>
      <c r="C48" s="30">
        <f>Sales!E191</f>
        <v>54975</v>
      </c>
      <c r="D48" s="30">
        <f>Returns!E192</f>
        <v>38812</v>
      </c>
      <c r="E48" s="31">
        <f t="shared" si="0"/>
        <v>0.70599363346975896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2:17" x14ac:dyDescent="0.25">
      <c r="B49" s="27">
        <v>43008</v>
      </c>
      <c r="C49" s="30">
        <f>Sales!E192</f>
        <v>66606</v>
      </c>
      <c r="D49" s="30">
        <f>Returns!E193</f>
        <v>38004</v>
      </c>
      <c r="E49" s="31">
        <f t="shared" si="0"/>
        <v>0.57057922709665798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2:17" x14ac:dyDescent="0.25">
      <c r="B50" s="27">
        <v>43039</v>
      </c>
      <c r="C50" s="30">
        <f>Sales!E193</f>
        <v>66957</v>
      </c>
      <c r="D50" s="30">
        <f>Returns!E194</f>
        <v>35804</v>
      </c>
      <c r="E50" s="31">
        <f t="shared" si="0"/>
        <v>0.53473124542616901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2:17" x14ac:dyDescent="0.25">
      <c r="B51" s="27">
        <v>43069</v>
      </c>
      <c r="C51" s="30">
        <f>Sales!E194</f>
        <v>79639</v>
      </c>
      <c r="D51" s="30">
        <f>Returns!E195</f>
        <v>32196</v>
      </c>
      <c r="E51" s="31">
        <f t="shared" si="0"/>
        <v>0.40427428772335161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2:17" x14ac:dyDescent="0.25">
      <c r="B52" s="27">
        <v>43100</v>
      </c>
      <c r="C52" s="30">
        <f>Sales!E195</f>
        <v>71095</v>
      </c>
      <c r="D52" s="30">
        <f>Returns!E196</f>
        <v>31405</v>
      </c>
      <c r="E52" s="31">
        <f t="shared" si="0"/>
        <v>0.44173289260848159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2:17" x14ac:dyDescent="0.25">
      <c r="B53" s="27">
        <v>43131</v>
      </c>
      <c r="C53" s="30">
        <f>Sales!E196</f>
        <v>50936</v>
      </c>
      <c r="D53" s="30">
        <f>Returns!E197</f>
        <v>34053</v>
      </c>
      <c r="E53" s="31">
        <f t="shared" si="0"/>
        <v>0.66854484058426256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2:17" x14ac:dyDescent="0.25">
      <c r="B54" s="27">
        <v>43159</v>
      </c>
      <c r="C54" s="30">
        <f>Sales!E197</f>
        <v>55835</v>
      </c>
      <c r="D54" s="30">
        <f>Returns!E198</f>
        <v>25046</v>
      </c>
      <c r="E54" s="31">
        <f t="shared" si="0"/>
        <v>0.44857168442733053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2:17" x14ac:dyDescent="0.25">
      <c r="B55" s="27">
        <v>43190</v>
      </c>
      <c r="C55" s="30">
        <f>Sales!E198</f>
        <v>57218</v>
      </c>
      <c r="D55" s="30">
        <f>Returns!E199</f>
        <v>39926</v>
      </c>
      <c r="E55" s="31">
        <f t="shared" si="0"/>
        <v>0.69778740955643326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2:17" x14ac:dyDescent="0.25">
      <c r="B56" s="27">
        <v>43220</v>
      </c>
      <c r="C56" s="30">
        <f>Sales!E199</f>
        <v>39988</v>
      </c>
      <c r="D56" s="30">
        <f>Returns!E200</f>
        <v>34560</v>
      </c>
      <c r="E56" s="31">
        <f t="shared" si="0"/>
        <v>0.864259277783335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2:17" x14ac:dyDescent="0.25">
      <c r="B57" s="27">
        <v>43251</v>
      </c>
      <c r="C57" s="30">
        <f>Sales!E200</f>
        <v>37926</v>
      </c>
      <c r="D57" s="30">
        <f>Returns!E201</f>
        <v>48849</v>
      </c>
      <c r="E57" s="31">
        <f t="shared" si="0"/>
        <v>1.2880082265464325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7" x14ac:dyDescent="0.25">
      <c r="B58" s="27">
        <v>43281</v>
      </c>
      <c r="C58" s="30">
        <f>Sales!E201</f>
        <v>47079</v>
      </c>
      <c r="D58" s="30">
        <f>Returns!E202</f>
        <v>38057</v>
      </c>
      <c r="E58" s="31">
        <f t="shared" si="0"/>
        <v>0.80836466365045989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7" x14ac:dyDescent="0.25">
      <c r="B59" s="27">
        <v>43312</v>
      </c>
      <c r="C59" s="30">
        <f>Sales!E202</f>
        <v>49211</v>
      </c>
      <c r="D59" s="30">
        <f>Returns!E203</f>
        <v>34403</v>
      </c>
      <c r="E59" s="31">
        <f t="shared" si="0"/>
        <v>0.69909166649732779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7" x14ac:dyDescent="0.25">
      <c r="B60" s="27">
        <v>43343</v>
      </c>
      <c r="C60" s="30">
        <f>Sales!E203</f>
        <v>42580</v>
      </c>
      <c r="D60" s="30">
        <f>Returns!E204</f>
        <v>36048</v>
      </c>
      <c r="E60" s="31">
        <f t="shared" si="0"/>
        <v>0.84659464537341478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7" x14ac:dyDescent="0.25">
      <c r="B61" s="27">
        <v>43373</v>
      </c>
      <c r="C61" s="30">
        <f>Sales!E204</f>
        <v>66062</v>
      </c>
      <c r="D61" s="30">
        <f>Returns!E205</f>
        <v>27524</v>
      </c>
      <c r="E61" s="31">
        <f t="shared" si="0"/>
        <v>0.41663891495867517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2:17" x14ac:dyDescent="0.25">
      <c r="B62" s="27">
        <v>43404</v>
      </c>
      <c r="C62" s="30">
        <f>Sales!E205</f>
        <v>63803</v>
      </c>
      <c r="D62" s="30">
        <f>Returns!E206</f>
        <v>33641</v>
      </c>
      <c r="E62" s="31">
        <f t="shared" si="0"/>
        <v>0.52726360829428087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2:17" x14ac:dyDescent="0.25">
      <c r="B63" s="27">
        <v>43434</v>
      </c>
      <c r="C63" s="30">
        <f>Sales!E206</f>
        <v>70832</v>
      </c>
      <c r="D63" s="30">
        <f>Returns!E207</f>
        <v>33412</v>
      </c>
      <c r="E63" s="31">
        <f t="shared" si="0"/>
        <v>0.47170770273322793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2:17" x14ac:dyDescent="0.25">
      <c r="B64" s="27">
        <v>43465</v>
      </c>
      <c r="C64" s="30">
        <f>Sales!E207</f>
        <v>70846</v>
      </c>
      <c r="D64" s="30">
        <f>Returns!E208</f>
        <v>22819</v>
      </c>
      <c r="E64" s="31">
        <f t="shared" si="0"/>
        <v>0.32209299042994666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2:17" x14ac:dyDescent="0.25">
      <c r="B65" s="27">
        <v>43496</v>
      </c>
      <c r="C65" s="30">
        <f>Sales!E208</f>
        <v>64894</v>
      </c>
      <c r="D65" s="30">
        <f>Returns!E209</f>
        <v>36485</v>
      </c>
      <c r="E65" s="31">
        <f t="shared" si="0"/>
        <v>0.5622245508059297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2:17" x14ac:dyDescent="0.25">
      <c r="B66" s="27">
        <v>43524</v>
      </c>
      <c r="C66" s="30">
        <f>Sales!E209</f>
        <v>31438</v>
      </c>
      <c r="D66" s="30">
        <f>Returns!E210</f>
        <v>20487</v>
      </c>
      <c r="E66" s="31">
        <f t="shared" si="0"/>
        <v>0.65166359183154143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2:17" x14ac:dyDescent="0.25">
      <c r="B67" s="27">
        <v>43555</v>
      </c>
      <c r="C67" s="30">
        <f>Sales!E210</f>
        <v>69013</v>
      </c>
      <c r="D67" s="30">
        <f>Returns!E211</f>
        <v>35346</v>
      </c>
      <c r="E67" s="31">
        <f t="shared" si="0"/>
        <v>0.51216437482793098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2:17" x14ac:dyDescent="0.25">
      <c r="B68" s="27">
        <v>43585</v>
      </c>
      <c r="C68" s="30">
        <f>Sales!E211</f>
        <v>42633</v>
      </c>
      <c r="D68" s="30">
        <f>Returns!E212</f>
        <v>33445</v>
      </c>
      <c r="E68" s="31">
        <f t="shared" si="0"/>
        <v>0.78448619613914106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2:17" x14ac:dyDescent="0.25">
      <c r="B69" s="27">
        <v>43616</v>
      </c>
      <c r="C69" s="30">
        <f>Sales!E212</f>
        <v>44098</v>
      </c>
      <c r="D69" s="30">
        <f>Returns!E213</f>
        <v>38812</v>
      </c>
      <c r="E69" s="31">
        <f t="shared" si="0"/>
        <v>0.88013061816862448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2:17" x14ac:dyDescent="0.25">
      <c r="B70" s="27">
        <v>43646</v>
      </c>
      <c r="C70" s="30">
        <f>Sales!E213</f>
        <v>39344</v>
      </c>
      <c r="D70" s="30">
        <f>Returns!E214</f>
        <v>31781</v>
      </c>
      <c r="E70" s="31">
        <f t="shared" ref="E70:E133" si="1">IFERROR(D70/C70,0)</f>
        <v>0.80777246848312323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2:17" x14ac:dyDescent="0.25">
      <c r="B71" s="27">
        <v>43677</v>
      </c>
      <c r="C71" s="30">
        <f>Sales!E214</f>
        <v>58692</v>
      </c>
      <c r="D71" s="30">
        <f>Returns!E215</f>
        <v>34828</v>
      </c>
      <c r="E71" s="31">
        <f t="shared" si="1"/>
        <v>0.59340284876984939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2:17" x14ac:dyDescent="0.25">
      <c r="B72" s="27">
        <v>43708</v>
      </c>
      <c r="C72" s="30">
        <f>Sales!E215</f>
        <v>41170</v>
      </c>
      <c r="D72" s="30">
        <f>Returns!E216</f>
        <v>31014</v>
      </c>
      <c r="E72" s="31">
        <f t="shared" si="1"/>
        <v>0.75331552101044452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x14ac:dyDescent="0.25">
      <c r="B73" s="27">
        <v>43738</v>
      </c>
      <c r="C73" s="30">
        <f>Sales!E216</f>
        <v>70277</v>
      </c>
      <c r="D73" s="30">
        <f>Returns!E217</f>
        <v>26512</v>
      </c>
      <c r="E73" s="31">
        <f t="shared" si="1"/>
        <v>0.37725002490146137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2:17" x14ac:dyDescent="0.25">
      <c r="B74" s="27">
        <v>43769</v>
      </c>
      <c r="C74" s="30">
        <f>Sales!E217</f>
        <v>89846</v>
      </c>
      <c r="D74" s="30">
        <f>Returns!E218</f>
        <v>31902</v>
      </c>
      <c r="E74" s="31">
        <f t="shared" si="1"/>
        <v>0.35507423814081873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2:17" x14ac:dyDescent="0.25">
      <c r="B75" s="27">
        <v>43799</v>
      </c>
      <c r="C75" s="30">
        <f>Sales!E218</f>
        <v>80180</v>
      </c>
      <c r="D75" s="30">
        <f>Returns!E219</f>
        <v>29543</v>
      </c>
      <c r="E75" s="31">
        <f t="shared" si="1"/>
        <v>0.3684584684459965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2:17" x14ac:dyDescent="0.25">
      <c r="B76" s="27">
        <v>43830</v>
      </c>
      <c r="C76" s="30">
        <f>Sales!E219</f>
        <v>81729</v>
      </c>
      <c r="D76" s="30">
        <f>Returns!E220</f>
        <v>32080</v>
      </c>
      <c r="E76" s="31">
        <f t="shared" si="1"/>
        <v>0.39251673212690724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2:17" x14ac:dyDescent="0.25">
      <c r="B77" s="27">
        <v>43861</v>
      </c>
      <c r="C77" s="30">
        <f>Sales!E220</f>
        <v>51446</v>
      </c>
      <c r="D77" s="30">
        <f>Returns!E221</f>
        <v>33362</v>
      </c>
      <c r="E77" s="31">
        <f t="shared" si="1"/>
        <v>0.64848579092640823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2:17" x14ac:dyDescent="0.25">
      <c r="B78" s="27">
        <v>43890</v>
      </c>
      <c r="C78" s="30">
        <f>Sales!E221</f>
        <v>52249</v>
      </c>
      <c r="D78" s="30">
        <f>Returns!E222</f>
        <v>31126</v>
      </c>
      <c r="E78" s="31">
        <f t="shared" si="1"/>
        <v>0.59572432008268106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2:17" x14ac:dyDescent="0.25">
      <c r="B79" s="29">
        <v>43921</v>
      </c>
      <c r="C79" s="30">
        <f>Sales!E222</f>
        <v>80449</v>
      </c>
      <c r="D79" s="30">
        <f>Returns!E223</f>
        <v>32061.568430320036</v>
      </c>
      <c r="E79" s="31">
        <f t="shared" si="1"/>
        <v>0.39853283981553578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2:17" x14ac:dyDescent="0.25">
      <c r="B80" s="29">
        <v>43951</v>
      </c>
      <c r="C80" s="30">
        <f>Sales!E223</f>
        <v>49286</v>
      </c>
      <c r="D80" s="30">
        <f>Returns!E224</f>
        <v>33900.511598947691</v>
      </c>
      <c r="E80" s="31">
        <f t="shared" si="1"/>
        <v>0.68783247979036011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2:17" x14ac:dyDescent="0.25">
      <c r="B81" s="29">
        <v>43982</v>
      </c>
      <c r="C81" s="30">
        <f>Sales!E224</f>
        <v>38386</v>
      </c>
      <c r="D81" s="30">
        <f>Returns!E225</f>
        <v>38060.864963792774</v>
      </c>
      <c r="E81" s="31">
        <f t="shared" si="1"/>
        <v>0.99152985369126179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2:17" x14ac:dyDescent="0.25">
      <c r="B82" s="29">
        <v>44012</v>
      </c>
      <c r="C82" s="30">
        <f>Sales!E225</f>
        <v>37528</v>
      </c>
      <c r="D82" s="30">
        <f>Returns!E226</f>
        <v>31792.811942156532</v>
      </c>
      <c r="E82" s="31">
        <f t="shared" si="1"/>
        <v>0.84717576055629218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2:17" x14ac:dyDescent="0.25">
      <c r="B83" s="29">
        <v>44043</v>
      </c>
      <c r="C83" s="30">
        <f>Sales!E226</f>
        <v>45404</v>
      </c>
      <c r="D83" s="30">
        <f>Returns!E227</f>
        <v>32283.817101027285</v>
      </c>
      <c r="E83" s="31">
        <f t="shared" si="1"/>
        <v>0.711034646749786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2:17" x14ac:dyDescent="0.25">
      <c r="B84" s="29">
        <v>44074</v>
      </c>
      <c r="C84" s="30">
        <f>Sales!E227</f>
        <v>54192</v>
      </c>
      <c r="D84" s="30">
        <f>Returns!E228</f>
        <v>30579.425963755668</v>
      </c>
      <c r="E84" s="31">
        <f t="shared" si="1"/>
        <v>0.56427933945519027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2:17" x14ac:dyDescent="0.25">
      <c r="B85" s="27">
        <v>44104</v>
      </c>
      <c r="C85" s="30">
        <f>Sales!E228</f>
        <v>53397</v>
      </c>
      <c r="D85" s="30">
        <f>Returns!E229</f>
        <v>31373</v>
      </c>
      <c r="E85" s="31">
        <f t="shared" si="1"/>
        <v>0.58754237129426745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2:17" x14ac:dyDescent="0.25">
      <c r="B86" s="27">
        <v>44135</v>
      </c>
      <c r="C86" s="30">
        <f>Sales!E229</f>
        <v>65841</v>
      </c>
      <c r="D86" s="30">
        <f>Returns!E230</f>
        <v>31747</v>
      </c>
      <c r="E86" s="31">
        <f t="shared" si="1"/>
        <v>0.48217675916222413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2:17" x14ac:dyDescent="0.25">
      <c r="B87" s="27">
        <v>44165</v>
      </c>
      <c r="C87" s="30">
        <f>Sales!E230</f>
        <v>61610</v>
      </c>
      <c r="D87" s="30">
        <f>Returns!E231</f>
        <v>29386</v>
      </c>
      <c r="E87" s="31">
        <f t="shared" si="1"/>
        <v>0.4769680246713196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2:17" x14ac:dyDescent="0.25">
      <c r="B88" s="27">
        <v>44196</v>
      </c>
      <c r="C88" s="30">
        <f>Sales!E231</f>
        <v>57550</v>
      </c>
      <c r="D88" s="30">
        <f>Returns!E232</f>
        <v>23166</v>
      </c>
      <c r="E88" s="31">
        <f t="shared" si="1"/>
        <v>0.40253692441355343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2:17" x14ac:dyDescent="0.25">
      <c r="B89" s="27">
        <v>44227</v>
      </c>
      <c r="C89" s="30">
        <f>Sales!E232</f>
        <v>47538</v>
      </c>
      <c r="D89" s="30">
        <f>Returns!E233</f>
        <v>32615</v>
      </c>
      <c r="E89" s="31">
        <f t="shared" si="1"/>
        <v>0.68608271277714672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2:17" x14ac:dyDescent="0.25">
      <c r="B90" s="27">
        <v>44255</v>
      </c>
      <c r="C90" s="30">
        <f>Sales!E233</f>
        <v>54145</v>
      </c>
      <c r="D90" s="30">
        <f>Returns!E234</f>
        <v>20543</v>
      </c>
      <c r="E90" s="31">
        <f t="shared" si="1"/>
        <v>0.37940714747437437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2:17" x14ac:dyDescent="0.25">
      <c r="B91" s="27">
        <v>44286</v>
      </c>
      <c r="C91" s="30">
        <f>Sales!E234</f>
        <v>54713</v>
      </c>
      <c r="D91" s="30">
        <f>Returns!E235</f>
        <v>37669</v>
      </c>
      <c r="E91" s="31">
        <f t="shared" si="1"/>
        <v>0.68848354138870105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2:17" x14ac:dyDescent="0.25">
      <c r="B92" s="27">
        <v>44316</v>
      </c>
      <c r="C92" s="30">
        <f>Sales!E235</f>
        <v>40161</v>
      </c>
      <c r="D92" s="30">
        <f>Returns!E236</f>
        <v>33149</v>
      </c>
      <c r="E92" s="31">
        <f t="shared" si="1"/>
        <v>0.82540275391549012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2:17" x14ac:dyDescent="0.25">
      <c r="B93" s="27">
        <v>44347</v>
      </c>
      <c r="C93" s="30">
        <f>Sales!E236</f>
        <v>48825</v>
      </c>
      <c r="D93" s="30">
        <f>Returns!E237</f>
        <v>31632</v>
      </c>
      <c r="E93" s="31">
        <f t="shared" si="1"/>
        <v>0.64786482334869433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2:17" x14ac:dyDescent="0.25">
      <c r="B94" s="27">
        <v>44377</v>
      </c>
      <c r="C94" s="30">
        <f>Sales!E237</f>
        <v>61381</v>
      </c>
      <c r="D94" s="30">
        <f>Returns!E238</f>
        <v>29632</v>
      </c>
      <c r="E94" s="31">
        <f t="shared" si="1"/>
        <v>0.48275524999592706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2:17" x14ac:dyDescent="0.25">
      <c r="B95" s="27">
        <v>44408</v>
      </c>
      <c r="C95" s="30">
        <f>Sales!E238</f>
        <v>47712</v>
      </c>
      <c r="D95" s="30">
        <f>Returns!E239</f>
        <v>32290</v>
      </c>
      <c r="E95" s="31">
        <f t="shared" si="1"/>
        <v>0.67676894701542589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2:17" x14ac:dyDescent="0.25">
      <c r="B96" s="27">
        <v>44439</v>
      </c>
      <c r="C96" s="30">
        <f>Sales!E239</f>
        <v>50442</v>
      </c>
      <c r="D96" s="30">
        <f>Returns!E240</f>
        <v>31531</v>
      </c>
      <c r="E96" s="31">
        <f t="shared" si="1"/>
        <v>0.62509416755878033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2:26" x14ac:dyDescent="0.25">
      <c r="B97" s="27">
        <v>44469</v>
      </c>
      <c r="C97" s="30">
        <f>Sales!E240</f>
        <v>83781</v>
      </c>
      <c r="D97" s="30">
        <f>Returns!E241</f>
        <v>26185</v>
      </c>
      <c r="E97" s="31">
        <f t="shared" si="1"/>
        <v>0.31254102958904761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2:26" x14ac:dyDescent="0.25">
      <c r="B98" s="27">
        <v>44500</v>
      </c>
      <c r="C98" s="30">
        <f>Sales!E241</f>
        <v>84007</v>
      </c>
      <c r="D98" s="30">
        <f>Returns!E242</f>
        <v>39141</v>
      </c>
      <c r="E98" s="31">
        <f t="shared" si="1"/>
        <v>0.46592545859273632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2:26" x14ac:dyDescent="0.25">
      <c r="B99" s="27">
        <v>44530</v>
      </c>
      <c r="C99" s="30">
        <f>Sales!E242</f>
        <v>92907</v>
      </c>
      <c r="D99" s="30">
        <f>Returns!E243</f>
        <v>31913</v>
      </c>
      <c r="E99" s="31">
        <f t="shared" si="1"/>
        <v>0.34349403166607467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2:26" x14ac:dyDescent="0.25">
      <c r="B100" s="27">
        <v>44561</v>
      </c>
      <c r="C100" s="30">
        <f>Sales!E243</f>
        <v>47187</v>
      </c>
      <c r="D100" s="30">
        <f>Returns!E244</f>
        <v>23621</v>
      </c>
      <c r="E100" s="31">
        <f t="shared" si="1"/>
        <v>0.50058278763218678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26" x14ac:dyDescent="0.25">
      <c r="B101" s="27">
        <v>44592</v>
      </c>
      <c r="C101" s="30">
        <f>Sales!E244</f>
        <v>70555</v>
      </c>
      <c r="D101" s="30">
        <f>Returns!E245</f>
        <v>19921</v>
      </c>
      <c r="E101" s="31">
        <f t="shared" si="1"/>
        <v>0.28234710509531569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26" x14ac:dyDescent="0.25">
      <c r="B102" s="27">
        <v>44620</v>
      </c>
      <c r="C102" s="30">
        <f>Sales!E245</f>
        <v>63284</v>
      </c>
      <c r="D102" s="30">
        <f>Returns!E246</f>
        <v>27332</v>
      </c>
      <c r="E102" s="31">
        <f t="shared" si="1"/>
        <v>0.43189431767903419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2:26" x14ac:dyDescent="0.25">
      <c r="B103" s="27">
        <v>44651</v>
      </c>
      <c r="C103" s="30">
        <f>Sales!E246</f>
        <v>67645</v>
      </c>
      <c r="D103" s="30">
        <f>Returns!E247</f>
        <v>30782</v>
      </c>
      <c r="E103" s="31">
        <f t="shared" si="1"/>
        <v>0.45505211028161724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S103" s="65" t="s">
        <v>64</v>
      </c>
      <c r="T103" s="65"/>
      <c r="U103" s="65" t="s">
        <v>60</v>
      </c>
      <c r="V103" s="65"/>
      <c r="W103" s="65" t="s">
        <v>61</v>
      </c>
      <c r="X103" s="65"/>
      <c r="Y103" s="65" t="s">
        <v>62</v>
      </c>
      <c r="Z103" s="65"/>
    </row>
    <row r="104" spans="2:26" x14ac:dyDescent="0.25">
      <c r="B104" s="32">
        <v>44681</v>
      </c>
      <c r="C104" s="33">
        <f>Sales!E247</f>
        <v>58719</v>
      </c>
      <c r="D104" s="33">
        <f>Returns!E248</f>
        <v>32280</v>
      </c>
      <c r="E104" s="34">
        <f t="shared" si="1"/>
        <v>0.549736882440096</v>
      </c>
      <c r="F104" s="66" t="s">
        <v>55</v>
      </c>
      <c r="G104" s="66"/>
      <c r="H104" s="66"/>
      <c r="I104" s="33"/>
      <c r="J104" s="33"/>
      <c r="K104" s="33"/>
      <c r="L104" s="33"/>
      <c r="M104" s="33"/>
      <c r="N104" s="33"/>
      <c r="O104" s="67" t="s">
        <v>63</v>
      </c>
      <c r="P104" s="67"/>
      <c r="Q104" s="67"/>
      <c r="S104" s="42" t="s">
        <v>55</v>
      </c>
      <c r="T104" s="43" t="s">
        <v>63</v>
      </c>
      <c r="U104" s="42" t="s">
        <v>55</v>
      </c>
      <c r="V104" s="43" t="s">
        <v>63</v>
      </c>
      <c r="W104" s="42" t="s">
        <v>55</v>
      </c>
      <c r="X104" s="43" t="s">
        <v>63</v>
      </c>
      <c r="Y104" s="42" t="s">
        <v>55</v>
      </c>
      <c r="Z104" s="43" t="s">
        <v>63</v>
      </c>
    </row>
    <row r="105" spans="2:26" x14ac:dyDescent="0.25">
      <c r="B105" s="27">
        <v>44712</v>
      </c>
      <c r="C105" s="30">
        <f>Sales!E248</f>
        <v>70381</v>
      </c>
      <c r="D105" s="40">
        <f>Returns!E249</f>
        <v>39366</v>
      </c>
      <c r="E105" s="31">
        <f t="shared" si="1"/>
        <v>0.55932709111834156</v>
      </c>
      <c r="F105" s="35">
        <f>_xlfn.FORECAST.ETS($B105,$D$5:$D$104,$B$5:$B$104,12,1)</f>
        <v>33804.089082341372</v>
      </c>
      <c r="G105" s="35"/>
      <c r="H105" s="35"/>
      <c r="I105" s="30">
        <f>_xlfn.FORECAST.ETS($B105,$C$5:$C$104,$B$5:$B$104,12,1)</f>
        <v>48728.038542723647</v>
      </c>
      <c r="J105" s="30"/>
      <c r="K105" s="30"/>
      <c r="L105" s="31">
        <f>_xlfn.FORECAST.ETS($B105,$E$5:$E$104,$B$5:$B$104,12,1)</f>
        <v>0.72451439204917112</v>
      </c>
      <c r="M105" s="30"/>
      <c r="N105" s="30"/>
      <c r="O105" s="37">
        <f>I105*L105</f>
        <v>35304.165220529998</v>
      </c>
      <c r="P105" s="37"/>
      <c r="Q105" s="37"/>
      <c r="S105" s="35">
        <f>SUM(F108:F116)-SUM($D108:$D116)</f>
        <v>-29968.457110459101</v>
      </c>
      <c r="T105" s="37">
        <f>SUM(O108:O116)-SUM($D108:$D116)</f>
        <v>-43695.271729975007</v>
      </c>
      <c r="U105" s="35">
        <f>ABS(S105)</f>
        <v>29968.457110459101</v>
      </c>
      <c r="V105" s="37">
        <f>ABS(T105)</f>
        <v>43695.271729975007</v>
      </c>
      <c r="W105" s="54">
        <f>U105/SUM(D108:D116)</f>
        <v>0.11133736963702633</v>
      </c>
      <c r="X105" s="55">
        <f>V105/SUM(D108:D116)</f>
        <v>0.16233457071410795</v>
      </c>
      <c r="Y105" s="35">
        <f>S105^2</f>
        <v>898108421.58142662</v>
      </c>
      <c r="Z105" s="37">
        <f>T105^2</f>
        <v>1909276771.5563531</v>
      </c>
    </row>
    <row r="106" spans="2:26" x14ac:dyDescent="0.25">
      <c r="B106" s="27">
        <v>44742</v>
      </c>
      <c r="C106" s="30">
        <f>Sales!E249</f>
        <v>48928</v>
      </c>
      <c r="D106" s="40">
        <f>Returns!E250</f>
        <v>33113</v>
      </c>
      <c r="E106" s="31">
        <f t="shared" si="1"/>
        <v>0.67676994767822107</v>
      </c>
      <c r="F106" s="35">
        <f t="shared" ref="F106:F116" si="2">_xlfn.FORECAST.ETS($B106,$D$5:$D$104,$B$5:$B$104,12,1)</f>
        <v>29045.769117664302</v>
      </c>
      <c r="G106" s="35"/>
      <c r="H106" s="35"/>
      <c r="I106" s="30">
        <f t="shared" ref="I106:I116" si="3">_xlfn.FORECAST.ETS($B106,$C$5:$C$104,$B$5:$B$104,12,1)</f>
        <v>53327.56277404516</v>
      </c>
      <c r="J106" s="30"/>
      <c r="K106" s="30"/>
      <c r="L106" s="31">
        <f t="shared" ref="L106:L116" si="4">_xlfn.FORECAST.ETS($B106,$E$5:$E$104,$B$5:$B$104,12,1)</f>
        <v>0.54875227474141974</v>
      </c>
      <c r="M106" s="30"/>
      <c r="N106" s="30"/>
      <c r="O106" s="37">
        <f t="shared" ref="O106:P121" si="5">I106*L106</f>
        <v>29263.621378673139</v>
      </c>
      <c r="P106" s="37"/>
      <c r="Q106" s="37"/>
      <c r="S106" s="35"/>
      <c r="T106" s="37"/>
      <c r="U106" s="35"/>
      <c r="V106" s="37"/>
      <c r="W106" s="44"/>
      <c r="X106" s="45"/>
      <c r="Y106" s="35"/>
      <c r="Z106" s="37"/>
    </row>
    <row r="107" spans="2:26" x14ac:dyDescent="0.25">
      <c r="B107" s="27">
        <v>44773</v>
      </c>
      <c r="C107" s="30">
        <f>Sales!E250</f>
        <v>63386</v>
      </c>
      <c r="D107" s="40">
        <f>Returns!E251</f>
        <v>32849</v>
      </c>
      <c r="E107" s="31">
        <f t="shared" si="1"/>
        <v>0.51823746568642914</v>
      </c>
      <c r="F107" s="35">
        <f t="shared" si="2"/>
        <v>29623.956213375379</v>
      </c>
      <c r="G107" s="35"/>
      <c r="H107" s="35"/>
      <c r="I107" s="30">
        <f t="shared" si="3"/>
        <v>48017.959224213504</v>
      </c>
      <c r="J107" s="30"/>
      <c r="K107" s="30"/>
      <c r="L107" s="31">
        <f t="shared" si="4"/>
        <v>0.61924605824281642</v>
      </c>
      <c r="M107" s="30"/>
      <c r="N107" s="30"/>
      <c r="O107" s="37">
        <f t="shared" si="5"/>
        <v>29734.931974458501</v>
      </c>
      <c r="P107" s="37"/>
      <c r="Q107" s="37"/>
      <c r="S107" s="35"/>
      <c r="T107" s="37"/>
      <c r="U107" s="35"/>
      <c r="V107" s="37"/>
      <c r="W107" s="44"/>
      <c r="X107" s="45"/>
      <c r="Y107" s="35"/>
      <c r="Z107" s="37"/>
    </row>
    <row r="108" spans="2:26" x14ac:dyDescent="0.25">
      <c r="B108" s="27">
        <v>44804</v>
      </c>
      <c r="C108" s="30">
        <f>Sales!E251</f>
        <v>57035</v>
      </c>
      <c r="D108" s="40">
        <f>Returns!E252</f>
        <v>34431</v>
      </c>
      <c r="E108" s="31">
        <f t="shared" si="1"/>
        <v>0.60368194968002109</v>
      </c>
      <c r="F108" s="35">
        <f t="shared" si="2"/>
        <v>28041.893741528194</v>
      </c>
      <c r="G108" s="35"/>
      <c r="H108" s="35"/>
      <c r="I108" s="30">
        <f t="shared" si="3"/>
        <v>50708.349046946685</v>
      </c>
      <c r="J108" s="30"/>
      <c r="K108" s="30"/>
      <c r="L108" s="31">
        <f t="shared" si="4"/>
        <v>0.54010514715801483</v>
      </c>
      <c r="M108" s="30"/>
      <c r="N108" s="30"/>
      <c r="O108" s="37">
        <f t="shared" si="5"/>
        <v>27387.840324141122</v>
      </c>
      <c r="P108" s="37"/>
      <c r="Q108" s="37"/>
      <c r="S108" s="35"/>
      <c r="T108" s="37"/>
      <c r="U108" s="35"/>
      <c r="V108" s="37"/>
      <c r="W108" s="44"/>
      <c r="X108" s="45"/>
      <c r="Y108" s="35"/>
      <c r="Z108" s="37"/>
    </row>
    <row r="109" spans="2:26" x14ac:dyDescent="0.25">
      <c r="B109" s="27">
        <v>44834</v>
      </c>
      <c r="C109" s="30">
        <f>Sales!E252</f>
        <v>69305</v>
      </c>
      <c r="D109" s="40">
        <f>Returns!E253</f>
        <v>30347</v>
      </c>
      <c r="E109" s="31">
        <f t="shared" si="1"/>
        <v>0.43787605511867833</v>
      </c>
      <c r="F109" s="35">
        <f t="shared" si="2"/>
        <v>25897.17066016826</v>
      </c>
      <c r="G109" s="35"/>
      <c r="H109" s="35"/>
      <c r="I109" s="30">
        <f t="shared" si="3"/>
        <v>74554.662276810501</v>
      </c>
      <c r="J109" s="30"/>
      <c r="K109" s="30"/>
      <c r="L109" s="31">
        <f t="shared" si="4"/>
        <v>0.31518477365338404</v>
      </c>
      <c r="M109" s="30"/>
      <c r="N109" s="30"/>
      <c r="O109" s="37">
        <f t="shared" si="5"/>
        <v>23498.494354521008</v>
      </c>
      <c r="P109" s="37"/>
      <c r="Q109" s="37"/>
      <c r="S109" s="35"/>
      <c r="T109" s="37"/>
      <c r="U109" s="35"/>
      <c r="V109" s="37"/>
      <c r="W109" s="44"/>
      <c r="X109" s="45"/>
      <c r="Y109" s="35"/>
      <c r="Z109" s="37"/>
    </row>
    <row r="110" spans="2:26" x14ac:dyDescent="0.25">
      <c r="B110" s="27">
        <v>44865</v>
      </c>
      <c r="C110" s="30">
        <f>Sales!E253</f>
        <v>61394</v>
      </c>
      <c r="D110" s="40">
        <f>Returns!E254</f>
        <v>30590</v>
      </c>
      <c r="E110" s="31">
        <f t="shared" si="1"/>
        <v>0.49825715868000131</v>
      </c>
      <c r="F110" s="35">
        <f t="shared" si="2"/>
        <v>30485.915047246868</v>
      </c>
      <c r="G110" s="35"/>
      <c r="H110" s="35"/>
      <c r="I110" s="30">
        <f t="shared" si="3"/>
        <v>79693.445074363932</v>
      </c>
      <c r="J110" s="30"/>
      <c r="K110" s="30"/>
      <c r="L110" s="31">
        <f t="shared" si="4"/>
        <v>0.33404494285372266</v>
      </c>
      <c r="M110" s="30"/>
      <c r="N110" s="30"/>
      <c r="O110" s="37">
        <f t="shared" si="5"/>
        <v>26621.192305682183</v>
      </c>
      <c r="P110" s="37"/>
      <c r="Q110" s="37"/>
      <c r="S110" s="35"/>
      <c r="T110" s="37"/>
      <c r="U110" s="35"/>
      <c r="V110" s="37"/>
      <c r="W110" s="44"/>
      <c r="X110" s="45"/>
      <c r="Y110" s="35"/>
      <c r="Z110" s="37"/>
    </row>
    <row r="111" spans="2:26" x14ac:dyDescent="0.25">
      <c r="B111" s="27">
        <v>44895</v>
      </c>
      <c r="C111" s="30">
        <f>Sales!E254</f>
        <v>89032</v>
      </c>
      <c r="D111" s="40">
        <f>Returns!E255</f>
        <v>31446</v>
      </c>
      <c r="E111" s="31">
        <f t="shared" si="1"/>
        <v>0.35319884985173872</v>
      </c>
      <c r="F111" s="35">
        <f t="shared" si="2"/>
        <v>26443.90812340744</v>
      </c>
      <c r="G111" s="35"/>
      <c r="H111" s="35"/>
      <c r="I111" s="30">
        <f t="shared" si="3"/>
        <v>85288.932976200929</v>
      </c>
      <c r="J111" s="30"/>
      <c r="K111" s="30"/>
      <c r="L111" s="31">
        <f t="shared" si="4"/>
        <v>0.26240475582517364</v>
      </c>
      <c r="M111" s="30"/>
      <c r="N111" s="30"/>
      <c r="O111" s="37">
        <f t="shared" si="5"/>
        <v>22380.221632209606</v>
      </c>
      <c r="P111" s="37"/>
      <c r="Q111" s="37"/>
      <c r="S111" s="35"/>
      <c r="T111" s="37"/>
      <c r="U111" s="35"/>
      <c r="V111" s="37"/>
      <c r="W111" s="44"/>
      <c r="X111" s="45"/>
      <c r="Y111" s="35"/>
      <c r="Z111" s="37"/>
    </row>
    <row r="112" spans="2:26" x14ac:dyDescent="0.25">
      <c r="B112" s="27">
        <v>44926</v>
      </c>
      <c r="C112" s="30">
        <f>Sales!E255</f>
        <v>82970</v>
      </c>
      <c r="D112" s="40">
        <f>Returns!E256</f>
        <v>21689</v>
      </c>
      <c r="E112" s="31">
        <f t="shared" si="1"/>
        <v>0.26140773773653125</v>
      </c>
      <c r="F112" s="35">
        <f t="shared" si="2"/>
        <v>21351.828933217854</v>
      </c>
      <c r="G112" s="35"/>
      <c r="H112" s="35"/>
      <c r="I112" s="30">
        <f t="shared" si="3"/>
        <v>69923.748321592895</v>
      </c>
      <c r="J112" s="30"/>
      <c r="K112" s="30"/>
      <c r="L112" s="31">
        <f t="shared" si="4"/>
        <v>0.27822063121832991</v>
      </c>
      <c r="M112" s="30"/>
      <c r="N112" s="30"/>
      <c r="O112" s="37">
        <f t="shared" si="5"/>
        <v>19454.229395185212</v>
      </c>
      <c r="P112" s="37"/>
      <c r="Q112" s="37"/>
      <c r="S112" s="35"/>
      <c r="T112" s="37"/>
      <c r="U112" s="35"/>
      <c r="V112" s="37"/>
      <c r="W112" s="44"/>
      <c r="X112" s="45"/>
      <c r="Y112" s="35"/>
      <c r="Z112" s="37"/>
    </row>
    <row r="113" spans="2:26" x14ac:dyDescent="0.25">
      <c r="B113" s="27">
        <v>44957</v>
      </c>
      <c r="C113" s="30">
        <f>Sales!E256</f>
        <v>58180</v>
      </c>
      <c r="D113" s="40">
        <f>Returns!E257</f>
        <v>36349</v>
      </c>
      <c r="E113" s="31">
        <f t="shared" si="1"/>
        <v>0.62476796149879688</v>
      </c>
      <c r="F113" s="35">
        <f t="shared" si="2"/>
        <v>25211.915433258178</v>
      </c>
      <c r="G113" s="35"/>
      <c r="H113" s="35"/>
      <c r="I113" s="30">
        <f t="shared" si="3"/>
        <v>62551.002876282531</v>
      </c>
      <c r="J113" s="30"/>
      <c r="K113" s="30"/>
      <c r="L113" s="31">
        <f t="shared" si="4"/>
        <v>0.40535489119960866</v>
      </c>
      <c r="M113" s="30"/>
      <c r="N113" s="30"/>
      <c r="O113" s="37">
        <f t="shared" si="5"/>
        <v>25355.354965341914</v>
      </c>
      <c r="P113" s="37"/>
      <c r="Q113" s="37"/>
      <c r="S113" s="35"/>
      <c r="T113" s="37"/>
      <c r="U113" s="35"/>
      <c r="V113" s="37"/>
      <c r="W113" s="44"/>
      <c r="X113" s="45"/>
      <c r="Y113" s="35"/>
      <c r="Z113" s="37"/>
    </row>
    <row r="114" spans="2:26" x14ac:dyDescent="0.25">
      <c r="B114" s="27">
        <v>44985</v>
      </c>
      <c r="C114" s="30">
        <f>Sales!E257</f>
        <v>43181</v>
      </c>
      <c r="D114" s="40">
        <f>Returns!E258</f>
        <v>23820</v>
      </c>
      <c r="E114" s="31">
        <f t="shared" si="1"/>
        <v>0.55163150459692922</v>
      </c>
      <c r="F114" s="35">
        <f t="shared" si="2"/>
        <v>22686.388424208366</v>
      </c>
      <c r="G114" s="35"/>
      <c r="H114" s="35"/>
      <c r="I114" s="30">
        <f t="shared" si="3"/>
        <v>55129.345408176661</v>
      </c>
      <c r="J114" s="30"/>
      <c r="K114" s="30"/>
      <c r="L114" s="31">
        <f t="shared" si="4"/>
        <v>0.41231645943983608</v>
      </c>
      <c r="M114" s="30"/>
      <c r="N114" s="30"/>
      <c r="O114" s="37">
        <f t="shared" si="5"/>
        <v>22730.736509935185</v>
      </c>
      <c r="P114" s="37"/>
      <c r="Q114" s="37"/>
      <c r="S114" s="35"/>
      <c r="T114" s="37"/>
      <c r="U114" s="35"/>
      <c r="V114" s="37"/>
      <c r="W114" s="44"/>
      <c r="X114" s="45"/>
      <c r="Y114" s="35"/>
      <c r="Z114" s="37"/>
    </row>
    <row r="115" spans="2:26" x14ac:dyDescent="0.25">
      <c r="B115" s="27">
        <v>45016</v>
      </c>
      <c r="C115" s="30">
        <f>Sales!E258</f>
        <v>28079</v>
      </c>
      <c r="D115" s="40">
        <f>Returns!E259</f>
        <v>28359</v>
      </c>
      <c r="E115" s="31">
        <f t="shared" si="1"/>
        <v>1.0099718650949108</v>
      </c>
      <c r="F115" s="35">
        <f t="shared" si="2"/>
        <v>29356.649639817013</v>
      </c>
      <c r="G115" s="35"/>
      <c r="H115" s="35"/>
      <c r="I115" s="30">
        <f t="shared" si="3"/>
        <v>64493.861372385683</v>
      </c>
      <c r="J115" s="30"/>
      <c r="K115" s="30"/>
      <c r="L115" s="31">
        <f t="shared" si="4"/>
        <v>0.43870025869451917</v>
      </c>
      <c r="M115" s="30"/>
      <c r="N115" s="30"/>
      <c r="O115" s="37">
        <f t="shared" si="5"/>
        <v>28293.473668274055</v>
      </c>
      <c r="P115" s="37"/>
      <c r="Q115" s="37"/>
      <c r="S115" s="35"/>
      <c r="T115" s="37"/>
      <c r="U115" s="35"/>
      <c r="V115" s="37"/>
      <c r="W115" s="44"/>
      <c r="X115" s="45"/>
      <c r="Y115" s="35"/>
      <c r="Z115" s="37"/>
    </row>
    <row r="116" spans="2:26" x14ac:dyDescent="0.25">
      <c r="B116" s="32">
        <v>45046</v>
      </c>
      <c r="C116" s="33">
        <f>Sales!E259</f>
        <v>58055</v>
      </c>
      <c r="D116" s="41">
        <f>Returns!E260</f>
        <v>32137</v>
      </c>
      <c r="E116" s="34">
        <f t="shared" si="1"/>
        <v>0.55356127809835498</v>
      </c>
      <c r="F116" s="36">
        <f t="shared" si="2"/>
        <v>29723.872886688754</v>
      </c>
      <c r="G116" s="36"/>
      <c r="H116" s="36"/>
      <c r="I116" s="33">
        <f t="shared" si="3"/>
        <v>48769.307599445659</v>
      </c>
      <c r="J116" s="33"/>
      <c r="K116" s="33"/>
      <c r="L116" s="34">
        <f t="shared" si="4"/>
        <v>0.61003911228530294</v>
      </c>
      <c r="M116" s="33"/>
      <c r="N116" s="33"/>
      <c r="O116" s="38">
        <f t="shared" si="5"/>
        <v>29751.185114734708</v>
      </c>
      <c r="P116" s="38"/>
      <c r="Q116" s="38"/>
      <c r="S116" s="36"/>
      <c r="T116" s="38"/>
      <c r="U116" s="36"/>
      <c r="V116" s="38"/>
      <c r="W116" s="46"/>
      <c r="X116" s="47"/>
      <c r="Y116" s="36"/>
      <c r="Z116" s="38"/>
    </row>
    <row r="117" spans="2:26" x14ac:dyDescent="0.25">
      <c r="B117" s="27">
        <v>45077</v>
      </c>
      <c r="C117" s="30">
        <f>Sales!E260</f>
        <v>1103808</v>
      </c>
      <c r="D117" s="40">
        <f>Returns!E261</f>
        <v>36702</v>
      </c>
      <c r="E117" s="31">
        <f t="shared" si="1"/>
        <v>3.3250347886588975E-2</v>
      </c>
      <c r="F117" s="35"/>
      <c r="G117" s="35">
        <f>_xlfn.FORECAST.ETS($B117,$D$5:$D$116,$B$5:$B$116,12,1)</f>
        <v>35735.217227883419</v>
      </c>
      <c r="H117" s="35"/>
      <c r="I117" s="30"/>
      <c r="J117" s="30">
        <f>_xlfn.FORECAST.ETS($B117,$C$5:$C$116,$B$5:$B$116,12,1)</f>
        <v>49715.75265380503</v>
      </c>
      <c r="K117" s="30"/>
      <c r="L117" s="30"/>
      <c r="M117" s="31">
        <f>_xlfn.FORECAST.ETS($B117,$E$5:$E$116,$B$5:$B$116,12,1)</f>
        <v>0.83814661110388011</v>
      </c>
      <c r="N117" s="30"/>
      <c r="O117" s="37"/>
      <c r="P117" s="37">
        <f>J117*M117</f>
        <v>41669.089605265421</v>
      </c>
      <c r="Q117" s="37"/>
      <c r="S117" s="35">
        <f>SUM(G120:G128)-SUM($D120:$D128)</f>
        <v>-23298.646726419422</v>
      </c>
      <c r="T117" s="37">
        <f>SUM(P120:P128)-SUM($D120:$D128)</f>
        <v>66947.543468568823</v>
      </c>
      <c r="U117" s="35">
        <f>ABS(S117)</f>
        <v>23298.646726419422</v>
      </c>
      <c r="V117" s="37">
        <f>ABS(T117)</f>
        <v>66947.543468568823</v>
      </c>
      <c r="W117" s="54">
        <f>U117/SUM(D120:D128)</f>
        <v>8.6386629414759331E-2</v>
      </c>
      <c r="X117" s="55">
        <f>V117/SUM(D120:D128)</f>
        <v>0.2482278346789005</v>
      </c>
      <c r="Y117" s="35">
        <f>S117^2</f>
        <v>542826939.28249443</v>
      </c>
      <c r="Z117" s="37">
        <f>T117^2</f>
        <v>4481973576.4759121</v>
      </c>
    </row>
    <row r="118" spans="2:26" x14ac:dyDescent="0.25">
      <c r="B118" s="27">
        <v>45107</v>
      </c>
      <c r="C118" s="30">
        <f>Sales!E261</f>
        <v>12313</v>
      </c>
      <c r="D118" s="40">
        <f>Returns!E262</f>
        <v>32770</v>
      </c>
      <c r="E118" s="31">
        <f t="shared" si="1"/>
        <v>2.6614147648826445</v>
      </c>
      <c r="F118" s="35"/>
      <c r="G118" s="35">
        <f t="shared" ref="G118:G128" si="6">_xlfn.FORECAST.ETS($B118,$D$5:$D$116,$B$5:$B$116,12,1)</f>
        <v>30347.929414830727</v>
      </c>
      <c r="H118" s="35"/>
      <c r="I118" s="30"/>
      <c r="J118" s="30">
        <f t="shared" ref="J118:J128" si="7">_xlfn.FORECAST.ETS($B118,$C$5:$C$116,$B$5:$B$116,12,1)</f>
        <v>46617.314235154066</v>
      </c>
      <c r="K118" s="30"/>
      <c r="L118" s="30"/>
      <c r="M118" s="31">
        <f t="shared" ref="M118:M128" si="8">_xlfn.FORECAST.ETS($B118,$E$5:$E$116,$B$5:$B$116,12,1)</f>
        <v>0.7456780022117494</v>
      </c>
      <c r="N118" s="30"/>
      <c r="O118" s="37"/>
      <c r="P118" s="37">
        <f t="shared" si="5"/>
        <v>34761.50574734703</v>
      </c>
      <c r="Q118" s="37"/>
      <c r="S118" s="35"/>
      <c r="T118" s="37"/>
      <c r="U118" s="35"/>
      <c r="V118" s="37"/>
      <c r="W118" s="44"/>
      <c r="X118" s="45"/>
      <c r="Y118" s="35"/>
      <c r="Z118" s="37"/>
    </row>
    <row r="119" spans="2:26" x14ac:dyDescent="0.25">
      <c r="B119" s="27">
        <v>45138</v>
      </c>
      <c r="C119" s="30">
        <f>Sales!E262</f>
        <v>-1101930</v>
      </c>
      <c r="D119" s="40">
        <f>Returns!E263</f>
        <v>30265</v>
      </c>
      <c r="E119" s="31">
        <f t="shared" si="1"/>
        <v>-2.7465446988465692E-2</v>
      </c>
      <c r="F119" s="35"/>
      <c r="G119" s="35">
        <f t="shared" si="6"/>
        <v>30579.488062360015</v>
      </c>
      <c r="H119" s="35"/>
      <c r="I119" s="30"/>
      <c r="J119" s="30">
        <f t="shared" si="7"/>
        <v>51387.937415958928</v>
      </c>
      <c r="K119" s="30"/>
      <c r="L119" s="30"/>
      <c r="M119" s="31">
        <f t="shared" si="8"/>
        <v>0.74962121554886429</v>
      </c>
      <c r="N119" s="30"/>
      <c r="O119" s="37"/>
      <c r="P119" s="37">
        <f t="shared" si="5"/>
        <v>38521.488110300095</v>
      </c>
      <c r="Q119" s="37"/>
      <c r="S119" s="35"/>
      <c r="T119" s="37"/>
      <c r="U119" s="35"/>
      <c r="V119" s="37"/>
      <c r="W119" s="44"/>
      <c r="X119" s="45"/>
      <c r="Y119" s="35"/>
      <c r="Z119" s="37"/>
    </row>
    <row r="120" spans="2:26" x14ac:dyDescent="0.25">
      <c r="B120" s="27">
        <v>45169</v>
      </c>
      <c r="C120" s="30">
        <f>Sales!E263</f>
        <v>55339</v>
      </c>
      <c r="D120" s="40">
        <f>Returns!E264</f>
        <v>30334</v>
      </c>
      <c r="E120" s="31">
        <f t="shared" si="1"/>
        <v>0.54814868356855018</v>
      </c>
      <c r="F120" s="35"/>
      <c r="G120" s="35">
        <f t="shared" si="6"/>
        <v>29688.577824004689</v>
      </c>
      <c r="H120" s="35"/>
      <c r="I120" s="30"/>
      <c r="J120" s="30">
        <f t="shared" si="7"/>
        <v>47997.426492883016</v>
      </c>
      <c r="K120" s="30"/>
      <c r="L120" s="30"/>
      <c r="M120" s="31">
        <f t="shared" si="8"/>
        <v>0.71625633221936813</v>
      </c>
      <c r="N120" s="30"/>
      <c r="O120" s="37"/>
      <c r="P120" s="37">
        <f t="shared" si="5"/>
        <v>34378.460655761119</v>
      </c>
      <c r="Q120" s="37"/>
      <c r="S120" s="35"/>
      <c r="T120" s="37"/>
      <c r="U120" s="35"/>
      <c r="V120" s="37"/>
      <c r="W120" s="44"/>
      <c r="X120" s="45"/>
      <c r="Y120" s="35"/>
      <c r="Z120" s="37"/>
    </row>
    <row r="121" spans="2:26" x14ac:dyDescent="0.25">
      <c r="B121" s="27">
        <v>45199</v>
      </c>
      <c r="C121" s="30">
        <f>Sales!E264</f>
        <v>75685</v>
      </c>
      <c r="D121" s="40">
        <f>Returns!E265</f>
        <v>30530</v>
      </c>
      <c r="E121" s="31">
        <f t="shared" si="1"/>
        <v>0.40338244037788201</v>
      </c>
      <c r="F121" s="35"/>
      <c r="G121" s="35">
        <f t="shared" si="6"/>
        <v>26871.147653771528</v>
      </c>
      <c r="H121" s="35"/>
      <c r="I121" s="30"/>
      <c r="J121" s="30">
        <f t="shared" si="7"/>
        <v>69517.69319626104</v>
      </c>
      <c r="K121" s="30"/>
      <c r="L121" s="30"/>
      <c r="M121" s="31">
        <f t="shared" si="8"/>
        <v>0.50297234801699209</v>
      </c>
      <c r="N121" s="30"/>
      <c r="O121" s="37"/>
      <c r="P121" s="37">
        <f t="shared" si="5"/>
        <v>34965.47737564829</v>
      </c>
      <c r="Q121" s="37"/>
      <c r="S121" s="35"/>
      <c r="T121" s="37"/>
      <c r="U121" s="35"/>
      <c r="V121" s="37"/>
      <c r="W121" s="44"/>
      <c r="X121" s="45"/>
      <c r="Y121" s="35"/>
      <c r="Z121" s="37"/>
    </row>
    <row r="122" spans="2:26" x14ac:dyDescent="0.25">
      <c r="B122" s="27">
        <v>45230</v>
      </c>
      <c r="C122" s="30">
        <f>Sales!E265</f>
        <v>59243</v>
      </c>
      <c r="D122" s="40">
        <f>Returns!E266</f>
        <v>21437</v>
      </c>
      <c r="E122" s="31">
        <f t="shared" si="1"/>
        <v>0.36184865722532622</v>
      </c>
      <c r="F122" s="35"/>
      <c r="G122" s="35">
        <f t="shared" si="6"/>
        <v>30340.827155973719</v>
      </c>
      <c r="H122" s="35"/>
      <c r="I122" s="30"/>
      <c r="J122" s="30">
        <f t="shared" si="7"/>
        <v>78010.857787257919</v>
      </c>
      <c r="K122" s="30"/>
      <c r="L122" s="30"/>
      <c r="M122" s="31">
        <f t="shared" si="8"/>
        <v>0.52323748400965875</v>
      </c>
      <c r="N122" s="30"/>
      <c r="O122" s="37"/>
      <c r="P122" s="37">
        <f t="shared" ref="P122:P128" si="9">J122*M122</f>
        <v>40818.204954040128</v>
      </c>
      <c r="Q122" s="37"/>
      <c r="S122" s="35"/>
      <c r="T122" s="37"/>
      <c r="U122" s="35"/>
      <c r="V122" s="37"/>
      <c r="W122" s="44"/>
      <c r="X122" s="45"/>
      <c r="Y122" s="35"/>
      <c r="Z122" s="37"/>
    </row>
    <row r="123" spans="2:26" x14ac:dyDescent="0.25">
      <c r="B123" s="27">
        <v>45260</v>
      </c>
      <c r="C123" s="30">
        <f>Sales!E266</f>
        <v>77086</v>
      </c>
      <c r="D123" s="40">
        <f>Returns!E267</f>
        <v>38695</v>
      </c>
      <c r="E123" s="31">
        <f t="shared" si="1"/>
        <v>0.50197182367745119</v>
      </c>
      <c r="F123" s="35"/>
      <c r="G123" s="35">
        <f t="shared" si="6"/>
        <v>27760.957772575573</v>
      </c>
      <c r="H123" s="35"/>
      <c r="I123" s="30"/>
      <c r="J123" s="30">
        <f t="shared" si="7"/>
        <v>94250.755087373444</v>
      </c>
      <c r="K123" s="30"/>
      <c r="L123" s="30"/>
      <c r="M123" s="31">
        <f t="shared" si="8"/>
        <v>0.42666050111212195</v>
      </c>
      <c r="N123" s="30"/>
      <c r="O123" s="37"/>
      <c r="P123" s="37">
        <f t="shared" si="9"/>
        <v>40213.074395774631</v>
      </c>
      <c r="Q123" s="37"/>
      <c r="S123" s="35"/>
      <c r="T123" s="37"/>
      <c r="U123" s="35"/>
      <c r="V123" s="37"/>
      <c r="W123" s="44"/>
      <c r="X123" s="45"/>
      <c r="Y123" s="35"/>
      <c r="Z123" s="37"/>
    </row>
    <row r="124" spans="2:26" x14ac:dyDescent="0.25">
      <c r="B124" s="27">
        <v>45291</v>
      </c>
      <c r="C124" s="30">
        <f>Sales!E267</f>
        <v>49239</v>
      </c>
      <c r="D124" s="40">
        <f>Returns!E268</f>
        <v>28019</v>
      </c>
      <c r="E124" s="31">
        <f t="shared" si="1"/>
        <v>0.56904080099108434</v>
      </c>
      <c r="F124" s="35"/>
      <c r="G124" s="35">
        <f t="shared" si="6"/>
        <v>21506.630911670341</v>
      </c>
      <c r="H124" s="35"/>
      <c r="I124" s="30"/>
      <c r="J124" s="30">
        <f t="shared" si="7"/>
        <v>80411.8437898212</v>
      </c>
      <c r="K124" s="30"/>
      <c r="L124" s="30"/>
      <c r="M124" s="31">
        <f t="shared" si="8"/>
        <v>0.41726602911147287</v>
      </c>
      <c r="N124" s="30"/>
      <c r="O124" s="37"/>
      <c r="P124" s="37">
        <f t="shared" si="9"/>
        <v>33553.130751710742</v>
      </c>
      <c r="Q124" s="37"/>
      <c r="S124" s="35"/>
      <c r="T124" s="37"/>
      <c r="U124" s="35"/>
      <c r="V124" s="37"/>
      <c r="W124" s="44"/>
      <c r="X124" s="45"/>
      <c r="Y124" s="35"/>
      <c r="Z124" s="37"/>
    </row>
    <row r="125" spans="2:26" x14ac:dyDescent="0.25">
      <c r="B125" s="27">
        <v>45322</v>
      </c>
      <c r="C125" s="30">
        <f>Sales!E268</f>
        <v>45054</v>
      </c>
      <c r="D125" s="40">
        <f>Returns!E269</f>
        <v>26687</v>
      </c>
      <c r="E125" s="31">
        <f t="shared" si="1"/>
        <v>0.59233364407155853</v>
      </c>
      <c r="F125" s="35"/>
      <c r="G125" s="35">
        <f t="shared" si="6"/>
        <v>28025.669295001408</v>
      </c>
      <c r="H125" s="35"/>
      <c r="I125" s="30"/>
      <c r="J125" s="30">
        <f t="shared" si="7"/>
        <v>69832.237702462793</v>
      </c>
      <c r="K125" s="30"/>
      <c r="L125" s="30"/>
      <c r="M125" s="31">
        <f t="shared" si="8"/>
        <v>0.60500011044306101</v>
      </c>
      <c r="N125" s="30"/>
      <c r="O125" s="37"/>
      <c r="P125" s="37">
        <f t="shared" si="9"/>
        <v>42248.511522476081</v>
      </c>
      <c r="Q125" s="37"/>
      <c r="S125" s="35"/>
      <c r="T125" s="37"/>
      <c r="U125" s="35"/>
      <c r="V125" s="37"/>
      <c r="W125" s="44"/>
      <c r="X125" s="45"/>
      <c r="Y125" s="35"/>
      <c r="Z125" s="37"/>
    </row>
    <row r="126" spans="2:26" x14ac:dyDescent="0.25">
      <c r="B126" s="27">
        <v>45351</v>
      </c>
      <c r="C126" s="30">
        <f>Sales!E269</f>
        <v>45671</v>
      </c>
      <c r="D126" s="40">
        <f>Returns!E270</f>
        <v>28958</v>
      </c>
      <c r="E126" s="31">
        <f t="shared" si="1"/>
        <v>0.63405662236430116</v>
      </c>
      <c r="F126" s="35"/>
      <c r="G126" s="35">
        <f t="shared" si="6"/>
        <v>22657.336362157042</v>
      </c>
      <c r="H126" s="35"/>
      <c r="I126" s="30"/>
      <c r="J126" s="30">
        <f t="shared" si="7"/>
        <v>56598.51622483135</v>
      </c>
      <c r="K126" s="30"/>
      <c r="L126" s="30"/>
      <c r="M126" s="31">
        <f t="shared" si="8"/>
        <v>0.58366164531041798</v>
      </c>
      <c r="N126" s="30"/>
      <c r="O126" s="37"/>
      <c r="P126" s="37">
        <f t="shared" si="9"/>
        <v>33034.383101913452</v>
      </c>
      <c r="Q126" s="37"/>
      <c r="S126" s="35"/>
      <c r="T126" s="37"/>
      <c r="U126" s="35"/>
      <c r="V126" s="37"/>
      <c r="W126" s="44"/>
      <c r="X126" s="45"/>
      <c r="Y126" s="35"/>
      <c r="Z126" s="37"/>
    </row>
    <row r="127" spans="2:26" x14ac:dyDescent="0.25">
      <c r="B127" s="27">
        <v>45382</v>
      </c>
      <c r="C127" s="30">
        <f>Sales!E270</f>
        <v>56665</v>
      </c>
      <c r="D127" s="40">
        <f>Returns!E271</f>
        <v>29912</v>
      </c>
      <c r="E127" s="31">
        <f t="shared" si="1"/>
        <v>0.52787434924556609</v>
      </c>
      <c r="F127" s="35"/>
      <c r="G127" s="35">
        <f t="shared" si="6"/>
        <v>29022.355034844197</v>
      </c>
      <c r="H127" s="35"/>
      <c r="I127" s="30"/>
      <c r="J127" s="30">
        <f t="shared" si="7"/>
        <v>55625.308373993706</v>
      </c>
      <c r="K127" s="30"/>
      <c r="L127" s="30"/>
      <c r="M127" s="31">
        <f t="shared" si="8"/>
        <v>0.70977182763428648</v>
      </c>
      <c r="N127" s="30"/>
      <c r="O127" s="37"/>
      <c r="P127" s="37">
        <f t="shared" si="9"/>
        <v>39481.276787330295</v>
      </c>
      <c r="Q127" s="37"/>
      <c r="S127" s="35"/>
      <c r="T127" s="37"/>
      <c r="U127" s="35"/>
      <c r="V127" s="37"/>
      <c r="W127" s="44"/>
      <c r="X127" s="45"/>
      <c r="Y127" s="35"/>
      <c r="Z127" s="37"/>
    </row>
    <row r="128" spans="2:26" x14ac:dyDescent="0.25">
      <c r="B128" s="32">
        <v>45412</v>
      </c>
      <c r="C128" s="33">
        <f>Sales!E271</f>
        <v>46437</v>
      </c>
      <c r="D128" s="41">
        <f>Returns!E272</f>
        <v>35130</v>
      </c>
      <c r="E128" s="34">
        <f t="shared" si="1"/>
        <v>0.75650881839912143</v>
      </c>
      <c r="F128" s="36"/>
      <c r="G128" s="36">
        <f t="shared" si="6"/>
        <v>30529.851263582095</v>
      </c>
      <c r="H128" s="36"/>
      <c r="I128" s="33"/>
      <c r="J128" s="33">
        <f t="shared" si="7"/>
        <v>54268.567187114699</v>
      </c>
      <c r="K128" s="33"/>
      <c r="L128" s="33"/>
      <c r="M128" s="34">
        <f t="shared" si="8"/>
        <v>0.69942926248707915</v>
      </c>
      <c r="N128" s="33"/>
      <c r="O128" s="38"/>
      <c r="P128" s="38">
        <f t="shared" si="9"/>
        <v>37957.023923914137</v>
      </c>
      <c r="Q128" s="38"/>
      <c r="S128" s="36"/>
      <c r="T128" s="38"/>
      <c r="U128" s="36"/>
      <c r="V128" s="38"/>
      <c r="W128" s="46"/>
      <c r="X128" s="47"/>
      <c r="Y128" s="36"/>
      <c r="Z128" s="38"/>
    </row>
    <row r="129" spans="2:28" x14ac:dyDescent="0.25">
      <c r="B129" s="27">
        <v>45443</v>
      </c>
      <c r="C129" s="30">
        <f>Sales!E272</f>
        <v>52961</v>
      </c>
      <c r="D129" s="40">
        <f>Returns!E273</f>
        <v>32108</v>
      </c>
      <c r="E129" s="31">
        <f t="shared" si="1"/>
        <v>0.60625743471611182</v>
      </c>
      <c r="F129" s="35"/>
      <c r="G129" s="35"/>
      <c r="H129" s="35">
        <f>_xlfn.FORECAST.ETS($B129,$D$5:$D$128,$B$5:$B$128,12,1)</f>
        <v>37287.096740770547</v>
      </c>
      <c r="I129" s="30"/>
      <c r="J129" s="30"/>
      <c r="K129" s="30">
        <f>_xlfn.FORECAST.ETS($B129,$C$5:$C$128,$B$5:$B$128,12,1)</f>
        <v>21922.581724425727</v>
      </c>
      <c r="L129" s="30"/>
      <c r="M129" s="30"/>
      <c r="N129" s="31">
        <f>_xlfn.FORECAST.ETS($B129,$E$5:$E$128,$B$5:$B$128,12,1)</f>
        <v>0.65816255559353887</v>
      </c>
      <c r="O129" s="37"/>
      <c r="P129" s="37"/>
      <c r="Q129" s="37">
        <f>K129*N129</f>
        <v>14428.622412956247</v>
      </c>
      <c r="S129" s="35">
        <f>SUM(H132:H140)-SUM($D132:$D140)</f>
        <v>-2984.1390529008349</v>
      </c>
      <c r="T129" s="37">
        <f>SUM(Q132:Q140)-SUM($D132:$D140)</f>
        <v>-54734.605044562457</v>
      </c>
      <c r="U129" s="35">
        <f>ABS(S129)</f>
        <v>2984.1390529008349</v>
      </c>
      <c r="V129" s="37">
        <f>ABS(T129)</f>
        <v>54734.605044562457</v>
      </c>
      <c r="W129" s="54">
        <f>U129/SUM(D132:D140)</f>
        <v>1.1230769719359887E-2</v>
      </c>
      <c r="X129" s="55">
        <f>V129/SUM(D132:D140)</f>
        <v>0.20599299631766263</v>
      </c>
      <c r="Y129" s="35">
        <f>S129^2</f>
        <v>8905085.8870478924</v>
      </c>
      <c r="Z129" s="37">
        <f>T129^2</f>
        <v>2995876989.3842421</v>
      </c>
    </row>
    <row r="130" spans="2:28" x14ac:dyDescent="0.25">
      <c r="B130" s="27">
        <v>45473</v>
      </c>
      <c r="C130" s="30">
        <f>Sales!E273</f>
        <v>45226</v>
      </c>
      <c r="D130" s="40">
        <f>Returns!E274</f>
        <v>32850</v>
      </c>
      <c r="E130" s="31">
        <f t="shared" si="1"/>
        <v>0.72635209835050629</v>
      </c>
      <c r="F130" s="35"/>
      <c r="G130" s="35"/>
      <c r="H130" s="35">
        <f t="shared" ref="H130:H140" si="10">_xlfn.FORECAST.ETS($B130,$D$5:$D$128,$B$5:$B$128,12,1)</f>
        <v>32269.478349185727</v>
      </c>
      <c r="I130" s="30"/>
      <c r="J130" s="30"/>
      <c r="K130" s="30">
        <f t="shared" ref="K130:K140" si="11">_xlfn.FORECAST.ETS($B130,$C$5:$C$128,$B$5:$B$128,12,1)</f>
        <v>30500.824437042844</v>
      </c>
      <c r="L130" s="30"/>
      <c r="M130" s="30"/>
      <c r="N130" s="31">
        <f t="shared" ref="N130:N140" si="12">_xlfn.FORECAST.ETS($B130,$E$5:$E$128,$B$5:$B$128,12,1)</f>
        <v>1.2740245990429824</v>
      </c>
      <c r="O130" s="37"/>
      <c r="P130" s="37"/>
      <c r="Q130" s="37">
        <f t="shared" ref="Q130:Q140" si="13">K130*N130</f>
        <v>38858.800623883908</v>
      </c>
      <c r="S130" s="35"/>
      <c r="T130" s="37"/>
      <c r="U130" s="35"/>
      <c r="V130" s="37"/>
      <c r="W130" s="44"/>
      <c r="X130" s="45"/>
      <c r="Y130" s="35"/>
      <c r="Z130" s="37"/>
    </row>
    <row r="131" spans="2:28" x14ac:dyDescent="0.25">
      <c r="B131" s="27">
        <v>45504</v>
      </c>
      <c r="C131" s="30">
        <f>Sales!E274</f>
        <v>50399</v>
      </c>
      <c r="D131" s="40">
        <f>Returns!E275</f>
        <v>29612</v>
      </c>
      <c r="E131" s="31">
        <f t="shared" si="1"/>
        <v>0.58755134030437117</v>
      </c>
      <c r="F131" s="35"/>
      <c r="G131" s="35"/>
      <c r="H131" s="35">
        <f t="shared" si="10"/>
        <v>31702.995567944447</v>
      </c>
      <c r="I131" s="30"/>
      <c r="J131" s="30"/>
      <c r="K131" s="30">
        <f t="shared" si="11"/>
        <v>8754.3977137738275</v>
      </c>
      <c r="L131" s="30"/>
      <c r="M131" s="30"/>
      <c r="N131" s="31">
        <f t="shared" si="12"/>
        <v>0.47844141266591628</v>
      </c>
      <c r="O131" s="37"/>
      <c r="P131" s="37"/>
      <c r="Q131" s="37">
        <f t="shared" si="13"/>
        <v>4188.4664092172179</v>
      </c>
      <c r="S131" s="35"/>
      <c r="T131" s="37"/>
      <c r="U131" s="35"/>
      <c r="V131" s="37"/>
      <c r="W131" s="44"/>
      <c r="X131" s="45"/>
      <c r="Y131" s="35"/>
      <c r="Z131" s="37"/>
    </row>
    <row r="132" spans="2:28" x14ac:dyDescent="0.25">
      <c r="B132" s="27">
        <v>45535</v>
      </c>
      <c r="C132" s="30">
        <f>Sales!E275</f>
        <v>43915</v>
      </c>
      <c r="D132" s="40">
        <f>Returns!E276</f>
        <v>35495</v>
      </c>
      <c r="E132" s="31">
        <f t="shared" si="1"/>
        <v>0.80826596834794484</v>
      </c>
      <c r="F132" s="35"/>
      <c r="G132" s="35"/>
      <c r="H132" s="35">
        <f t="shared" si="10"/>
        <v>31142.221583616327</v>
      </c>
      <c r="I132" s="30"/>
      <c r="J132" s="30"/>
      <c r="K132" s="30">
        <f t="shared" si="11"/>
        <v>28022.285511174872</v>
      </c>
      <c r="L132" s="30"/>
      <c r="M132" s="30"/>
      <c r="N132" s="31">
        <f t="shared" si="12"/>
        <v>0.65929409447687126</v>
      </c>
      <c r="O132" s="37"/>
      <c r="P132" s="37"/>
      <c r="Q132" s="37">
        <f t="shared" si="13"/>
        <v>18474.927351262388</v>
      </c>
      <c r="S132" s="35"/>
      <c r="T132" s="37"/>
      <c r="U132" s="35"/>
      <c r="V132" s="37"/>
      <c r="W132" s="44"/>
      <c r="X132" s="45"/>
      <c r="Y132" s="35"/>
      <c r="Z132" s="37"/>
    </row>
    <row r="133" spans="2:28" x14ac:dyDescent="0.25">
      <c r="B133" s="27">
        <v>45565</v>
      </c>
      <c r="C133" s="30">
        <f>Sales!E276</f>
        <v>56326</v>
      </c>
      <c r="D133" s="40">
        <f>Returns!E277</f>
        <v>29845</v>
      </c>
      <c r="E133" s="31">
        <f t="shared" si="1"/>
        <v>0.52986187551042152</v>
      </c>
      <c r="F133" s="35"/>
      <c r="G133" s="35"/>
      <c r="H133" s="35">
        <f t="shared" si="10"/>
        <v>29094.283333383188</v>
      </c>
      <c r="I133" s="30"/>
      <c r="J133" s="30"/>
      <c r="K133" s="30">
        <f t="shared" si="11"/>
        <v>66682.450486226589</v>
      </c>
      <c r="L133" s="30"/>
      <c r="M133" s="30"/>
      <c r="N133" s="31">
        <f t="shared" si="12"/>
        <v>0.47820920298718872</v>
      </c>
      <c r="O133" s="37"/>
      <c r="P133" s="37"/>
      <c r="Q133" s="37">
        <f t="shared" si="13"/>
        <v>31888.161500251092</v>
      </c>
      <c r="S133" s="35"/>
      <c r="T133" s="37"/>
      <c r="U133" s="35"/>
      <c r="V133" s="37"/>
      <c r="W133" s="44"/>
      <c r="X133" s="45"/>
      <c r="Y133" s="35"/>
      <c r="Z133" s="37"/>
    </row>
    <row r="134" spans="2:28" x14ac:dyDescent="0.25">
      <c r="B134" s="27">
        <v>45596</v>
      </c>
      <c r="C134" s="30">
        <f>Sales!E277</f>
        <v>85922</v>
      </c>
      <c r="D134" s="40">
        <f>Returns!E278</f>
        <v>33805</v>
      </c>
      <c r="E134" s="31">
        <f t="shared" ref="E134:E140" si="14">IFERROR(D134/C134,0)</f>
        <v>0.39343823467796374</v>
      </c>
      <c r="F134" s="35"/>
      <c r="G134" s="35"/>
      <c r="H134" s="35">
        <f t="shared" si="10"/>
        <v>29407.85176565134</v>
      </c>
      <c r="I134" s="30"/>
      <c r="J134" s="30"/>
      <c r="K134" s="30">
        <f t="shared" si="11"/>
        <v>61246.417272592298</v>
      </c>
      <c r="L134" s="30"/>
      <c r="M134" s="30"/>
      <c r="N134" s="31">
        <f t="shared" si="12"/>
        <v>0.49050150925675634</v>
      </c>
      <c r="O134" s="37"/>
      <c r="P134" s="37"/>
      <c r="Q134" s="37">
        <f t="shared" si="13"/>
        <v>30041.460108775591</v>
      </c>
      <c r="S134" s="35"/>
      <c r="T134" s="37"/>
      <c r="U134" s="35"/>
      <c r="V134" s="37"/>
      <c r="W134" s="44"/>
      <c r="X134" s="45"/>
      <c r="Y134" s="35"/>
      <c r="Z134" s="37"/>
    </row>
    <row r="135" spans="2:28" x14ac:dyDescent="0.25">
      <c r="B135" s="27">
        <v>45626</v>
      </c>
      <c r="C135" s="30">
        <f>Sales!E278</f>
        <v>74709</v>
      </c>
      <c r="D135" s="40">
        <f>Returns!E279</f>
        <v>27087</v>
      </c>
      <c r="E135" s="31">
        <f t="shared" si="14"/>
        <v>0.36256675902501706</v>
      </c>
      <c r="F135" s="35"/>
      <c r="G135" s="35"/>
      <c r="H135" s="35">
        <f t="shared" si="10"/>
        <v>32296.787802395196</v>
      </c>
      <c r="I135" s="30"/>
      <c r="J135" s="30"/>
      <c r="K135" s="30">
        <f t="shared" si="11"/>
        <v>75505.738462441645</v>
      </c>
      <c r="L135" s="30"/>
      <c r="M135" s="30"/>
      <c r="N135" s="31">
        <f t="shared" si="12"/>
        <v>0.46037623009425599</v>
      </c>
      <c r="O135" s="37"/>
      <c r="P135" s="37"/>
      <c r="Q135" s="37">
        <f t="shared" si="13"/>
        <v>34761.047223821748</v>
      </c>
      <c r="S135" s="35"/>
      <c r="T135" s="37"/>
      <c r="U135" s="35"/>
      <c r="V135" s="37"/>
      <c r="W135" s="44"/>
      <c r="X135" s="45"/>
      <c r="Y135" s="35"/>
      <c r="Z135" s="37"/>
    </row>
    <row r="136" spans="2:28" x14ac:dyDescent="0.25">
      <c r="B136" s="27">
        <v>45657</v>
      </c>
      <c r="C136" s="30">
        <f>Sales!E279</f>
        <v>59517</v>
      </c>
      <c r="D136" s="40">
        <f>Returns!E280</f>
        <v>24650</v>
      </c>
      <c r="E136" s="31">
        <f t="shared" si="14"/>
        <v>0.41416738074835763</v>
      </c>
      <c r="F136" s="35"/>
      <c r="G136" s="35"/>
      <c r="H136" s="35">
        <f t="shared" si="10"/>
        <v>24171.473941895863</v>
      </c>
      <c r="I136" s="30"/>
      <c r="J136" s="30"/>
      <c r="K136" s="30">
        <f t="shared" si="11"/>
        <v>57695.694475727134</v>
      </c>
      <c r="L136" s="30"/>
      <c r="M136" s="30"/>
      <c r="N136" s="31">
        <f t="shared" si="12"/>
        <v>0.46135724976371262</v>
      </c>
      <c r="O136" s="37"/>
      <c r="P136" s="37"/>
      <c r="Q136" s="37">
        <f t="shared" si="13"/>
        <v>26618.326926528898</v>
      </c>
      <c r="S136" s="35"/>
      <c r="T136" s="37"/>
      <c r="U136" s="35"/>
      <c r="V136" s="37"/>
      <c r="W136" s="44"/>
      <c r="X136" s="45"/>
      <c r="Y136" s="35"/>
      <c r="Z136" s="37"/>
    </row>
    <row r="137" spans="2:28" x14ac:dyDescent="0.25">
      <c r="B137" s="27">
        <v>45688</v>
      </c>
      <c r="C137" s="30">
        <f>Sales!E280</f>
        <v>54948</v>
      </c>
      <c r="D137" s="40">
        <f>Returns!E281</f>
        <v>34502</v>
      </c>
      <c r="E137" s="31">
        <f t="shared" si="14"/>
        <v>0.62790274441289951</v>
      </c>
      <c r="F137" s="35"/>
      <c r="G137" s="35"/>
      <c r="H137" s="35">
        <f t="shared" si="10"/>
        <v>28485.857055373661</v>
      </c>
      <c r="I137" s="30"/>
      <c r="J137" s="30"/>
      <c r="K137" s="30">
        <f t="shared" si="11"/>
        <v>23794.94327179173</v>
      </c>
      <c r="L137" s="30"/>
      <c r="M137" s="30"/>
      <c r="N137" s="31">
        <f t="shared" si="12"/>
        <v>0.5969562703944522</v>
      </c>
      <c r="O137" s="37"/>
      <c r="P137" s="37"/>
      <c r="Q137" s="37">
        <f t="shared" si="13"/>
        <v>14204.540589776356</v>
      </c>
      <c r="S137" s="35"/>
      <c r="T137" s="37"/>
      <c r="U137" s="35"/>
      <c r="V137" s="37"/>
      <c r="W137" s="44"/>
      <c r="X137" s="45"/>
      <c r="Y137" s="35"/>
      <c r="Z137" s="37"/>
    </row>
    <row r="138" spans="2:28" x14ac:dyDescent="0.25">
      <c r="B138" s="27">
        <v>45716</v>
      </c>
      <c r="C138" s="30">
        <f>Sales!E281</f>
        <v>29123</v>
      </c>
      <c r="D138" s="40">
        <f>Returns!E282</f>
        <v>21199</v>
      </c>
      <c r="E138" s="31">
        <f t="shared" si="14"/>
        <v>0.72791264636198194</v>
      </c>
      <c r="F138" s="35"/>
      <c r="G138" s="35"/>
      <c r="H138" s="35">
        <f t="shared" si="10"/>
        <v>25389.186542790849</v>
      </c>
      <c r="I138" s="30"/>
      <c r="J138" s="30"/>
      <c r="K138" s="30">
        <f t="shared" si="11"/>
        <v>18606.389091760553</v>
      </c>
      <c r="L138" s="30"/>
      <c r="M138" s="30"/>
      <c r="N138" s="31">
        <f t="shared" si="12"/>
        <v>0.59281665996409216</v>
      </c>
      <c r="O138" s="37"/>
      <c r="P138" s="37"/>
      <c r="Q138" s="37">
        <f t="shared" si="13"/>
        <v>11030.177435369809</v>
      </c>
      <c r="S138" s="35"/>
      <c r="T138" s="37"/>
      <c r="U138" s="35"/>
      <c r="V138" s="37"/>
      <c r="W138" s="44"/>
      <c r="X138" s="45"/>
      <c r="Y138" s="35"/>
      <c r="Z138" s="37"/>
    </row>
    <row r="139" spans="2:28" x14ac:dyDescent="0.25">
      <c r="B139" s="27">
        <v>45747</v>
      </c>
      <c r="C139" s="30">
        <f>Sales!E282</f>
        <v>32900</v>
      </c>
      <c r="D139" s="40">
        <f>Returns!E283</f>
        <v>36541</v>
      </c>
      <c r="E139" s="31">
        <f t="shared" si="14"/>
        <v>1.1106686930091185</v>
      </c>
      <c r="F139" s="35"/>
      <c r="G139" s="35"/>
      <c r="H139" s="35">
        <f t="shared" si="10"/>
        <v>30098.614388531412</v>
      </c>
      <c r="I139" s="30"/>
      <c r="J139" s="30"/>
      <c r="K139" s="30">
        <f t="shared" si="11"/>
        <v>34664.667551957893</v>
      </c>
      <c r="L139" s="30"/>
      <c r="M139" s="30"/>
      <c r="N139" s="31">
        <f t="shared" si="12"/>
        <v>0.66090530631761413</v>
      </c>
      <c r="O139" s="37"/>
      <c r="P139" s="37"/>
      <c r="Q139" s="37">
        <f t="shared" si="13"/>
        <v>22910.062726824992</v>
      </c>
      <c r="S139" s="35"/>
      <c r="T139" s="37"/>
      <c r="U139" s="35"/>
      <c r="V139" s="37"/>
      <c r="W139" s="44"/>
      <c r="X139" s="45"/>
      <c r="Y139" s="35"/>
      <c r="Z139" s="37"/>
    </row>
    <row r="140" spans="2:28" x14ac:dyDescent="0.25">
      <c r="B140" s="27">
        <v>45777</v>
      </c>
      <c r="C140" s="30">
        <f>Sales!E283</f>
        <v>44308</v>
      </c>
      <c r="D140" s="40">
        <f>Returns!E284</f>
        <v>22587</v>
      </c>
      <c r="E140" s="31">
        <f t="shared" si="14"/>
        <v>0.5097725015798501</v>
      </c>
      <c r="F140" s="35"/>
      <c r="G140" s="35"/>
      <c r="H140" s="35">
        <f t="shared" si="10"/>
        <v>32640.584533461297</v>
      </c>
      <c r="I140" s="30"/>
      <c r="J140" s="30"/>
      <c r="K140" s="30">
        <f t="shared" si="11"/>
        <v>29195.401634123038</v>
      </c>
      <c r="L140" s="30"/>
      <c r="M140" s="30"/>
      <c r="N140" s="31">
        <f t="shared" si="12"/>
        <v>0.72092486880627527</v>
      </c>
      <c r="O140" s="37"/>
      <c r="P140" s="37"/>
      <c r="Q140" s="39">
        <f t="shared" si="13"/>
        <v>21047.691092826666</v>
      </c>
      <c r="S140" s="35"/>
      <c r="T140" s="37"/>
      <c r="U140" s="35"/>
      <c r="V140" s="37"/>
      <c r="W140" s="44"/>
      <c r="X140" s="45"/>
      <c r="Y140" s="35"/>
      <c r="Z140" s="37"/>
    </row>
    <row r="141" spans="2:28" x14ac:dyDescent="0.25">
      <c r="B141" s="27"/>
      <c r="C141" s="30"/>
      <c r="D141" s="30"/>
      <c r="E141" s="31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2:28" x14ac:dyDescent="0.25">
      <c r="B142" s="27"/>
      <c r="C142" s="30"/>
      <c r="D142" s="30"/>
      <c r="E142" s="31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S142" s="65" t="s">
        <v>64</v>
      </c>
      <c r="T142" s="65"/>
      <c r="U142" s="65" t="s">
        <v>60</v>
      </c>
      <c r="V142" s="65"/>
      <c r="W142" s="65" t="s">
        <v>61</v>
      </c>
      <c r="X142" s="65"/>
      <c r="Y142" s="65" t="s">
        <v>62</v>
      </c>
      <c r="Z142" s="65"/>
      <c r="AA142" s="65" t="s">
        <v>68</v>
      </c>
      <c r="AB142" s="65"/>
    </row>
    <row r="143" spans="2:28" x14ac:dyDescent="0.25">
      <c r="B143" s="27"/>
      <c r="C143" s="30"/>
      <c r="D143" s="30"/>
      <c r="E143" s="31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S143" s="42" t="s">
        <v>55</v>
      </c>
      <c r="T143" s="43" t="s">
        <v>63</v>
      </c>
      <c r="U143" s="42" t="s">
        <v>55</v>
      </c>
      <c r="V143" s="43" t="s">
        <v>63</v>
      </c>
      <c r="W143" s="42" t="s">
        <v>55</v>
      </c>
      <c r="X143" s="43" t="s">
        <v>63</v>
      </c>
      <c r="Y143" s="42" t="s">
        <v>55</v>
      </c>
      <c r="Z143" s="43" t="s">
        <v>63</v>
      </c>
      <c r="AA143" s="42" t="s">
        <v>55</v>
      </c>
      <c r="AB143" s="43" t="s">
        <v>63</v>
      </c>
    </row>
    <row r="144" spans="2:28" x14ac:dyDescent="0.25">
      <c r="R144" t="s">
        <v>57</v>
      </c>
      <c r="S144" s="48">
        <f>AVERAGE(S105:S116)</f>
        <v>-29968.457110459101</v>
      </c>
      <c r="T144" s="48">
        <f t="shared" ref="T144:X144" si="15">AVERAGE(T105:T116)</f>
        <v>-43695.271729975007</v>
      </c>
      <c r="U144" s="48">
        <f t="shared" si="15"/>
        <v>29968.457110459101</v>
      </c>
      <c r="V144" s="48">
        <f t="shared" si="15"/>
        <v>43695.271729975007</v>
      </c>
      <c r="W144" s="49">
        <f t="shared" si="15"/>
        <v>0.11133736963702633</v>
      </c>
      <c r="X144" s="49">
        <f t="shared" si="15"/>
        <v>0.16233457071410795</v>
      </c>
      <c r="Y144" s="48">
        <f>SQRT(AVERAGE(Y105:Y116))</f>
        <v>29968.457110459101</v>
      </c>
      <c r="Z144" s="48">
        <f>SQRT(AVERAGE(Z105:Z116))</f>
        <v>43695.271729975007</v>
      </c>
    </row>
    <row r="145" spans="18:28" x14ac:dyDescent="0.25">
      <c r="R145" t="s">
        <v>58</v>
      </c>
      <c r="S145" s="48">
        <f t="shared" ref="S145:X145" si="16">AVERAGE(S117:S128)</f>
        <v>-23298.646726419422</v>
      </c>
      <c r="T145" s="48">
        <f t="shared" si="16"/>
        <v>66947.543468568823</v>
      </c>
      <c r="U145" s="48">
        <f t="shared" si="16"/>
        <v>23298.646726419422</v>
      </c>
      <c r="V145" s="48">
        <f t="shared" si="16"/>
        <v>66947.543468568823</v>
      </c>
      <c r="W145" s="49">
        <f t="shared" si="16"/>
        <v>8.6386629414759331E-2</v>
      </c>
      <c r="X145" s="49">
        <f t="shared" si="16"/>
        <v>0.2482278346789005</v>
      </c>
      <c r="Y145" s="48">
        <f>SQRT(AVERAGE(Y117:Y128))</f>
        <v>23298.646726419422</v>
      </c>
      <c r="Z145" s="48">
        <f>SQRT(AVERAGE(Z117:Z128))</f>
        <v>66947.543468568823</v>
      </c>
    </row>
    <row r="146" spans="18:28" x14ac:dyDescent="0.25">
      <c r="R146" t="s">
        <v>59</v>
      </c>
      <c r="S146" s="56">
        <f t="shared" ref="S146:X146" si="17">AVERAGE(S129:S140)</f>
        <v>-2984.1390529008349</v>
      </c>
      <c r="T146" s="56">
        <f t="shared" si="17"/>
        <v>-54734.605044562457</v>
      </c>
      <c r="U146" s="56">
        <f t="shared" si="17"/>
        <v>2984.1390529008349</v>
      </c>
      <c r="V146" s="56">
        <f t="shared" si="17"/>
        <v>54734.605044562457</v>
      </c>
      <c r="W146" s="57">
        <f t="shared" si="17"/>
        <v>1.1230769719359887E-2</v>
      </c>
      <c r="X146" s="57">
        <f t="shared" si="17"/>
        <v>0.20599299631766263</v>
      </c>
      <c r="Y146" s="56">
        <f>SQRT(AVERAGE(Y129:Y140))</f>
        <v>2984.1390529008349</v>
      </c>
      <c r="Z146" s="56">
        <f>SQRT(AVERAGE(Z129:Z140))</f>
        <v>54734.605044562457</v>
      </c>
      <c r="AA146" s="52"/>
      <c r="AB146" s="52"/>
    </row>
    <row r="147" spans="18:28" x14ac:dyDescent="0.25">
      <c r="R147" t="s">
        <v>69</v>
      </c>
      <c r="S147" s="48">
        <f>AVERAGE(S144:S146)</f>
        <v>-18750.414296593121</v>
      </c>
      <c r="T147" s="48">
        <f t="shared" ref="T147:X147" si="18">AVERAGE(T144:T146)</f>
        <v>-10494.111101989547</v>
      </c>
      <c r="U147" s="48">
        <f t="shared" si="18"/>
        <v>18750.414296593121</v>
      </c>
      <c r="V147" s="48">
        <f t="shared" si="18"/>
        <v>55125.806747702096</v>
      </c>
      <c r="W147" s="49">
        <f t="shared" si="18"/>
        <v>6.9651589590381854E-2</v>
      </c>
      <c r="X147" s="49">
        <f t="shared" si="18"/>
        <v>0.20551846723689038</v>
      </c>
      <c r="Y147" s="48">
        <f>AVERAGE(Y144:Y146)</f>
        <v>18750.414296593121</v>
      </c>
      <c r="Z147" s="48">
        <f>AVERAGE(Z144:Z146)</f>
        <v>55125.806747702096</v>
      </c>
      <c r="AA147" s="30">
        <f>SQRT(AVERAGE(Y105,Y117,Y129))</f>
        <v>21983.633660452717</v>
      </c>
      <c r="AB147" s="30">
        <f>SQRT(AVERAGE(Z105,Z117,Z129))</f>
        <v>55937.844486586204</v>
      </c>
    </row>
    <row r="148" spans="18:28" x14ac:dyDescent="0.25">
      <c r="R148" t="s">
        <v>70</v>
      </c>
      <c r="S148" s="48">
        <f>ABS(S147)</f>
        <v>18750.414296593121</v>
      </c>
      <c r="T148" s="48">
        <f>ABS(T147)</f>
        <v>10494.111101989547</v>
      </c>
      <c r="U148" s="48"/>
      <c r="V148" s="48"/>
      <c r="W148" s="49"/>
      <c r="X148" s="49"/>
      <c r="AA148" s="30"/>
      <c r="AB148" s="30"/>
    </row>
    <row r="149" spans="18:28" x14ac:dyDescent="0.25">
      <c r="S149" s="65" t="s">
        <v>65</v>
      </c>
      <c r="T149" s="65"/>
      <c r="U149" s="65"/>
      <c r="V149" s="65"/>
      <c r="W149" s="65"/>
      <c r="X149" s="65"/>
      <c r="Y149" s="65"/>
      <c r="Z149" s="65"/>
    </row>
    <row r="150" spans="18:28" x14ac:dyDescent="0.25">
      <c r="S150" s="65" t="s">
        <v>64</v>
      </c>
      <c r="T150" s="65"/>
      <c r="U150" s="65" t="s">
        <v>60</v>
      </c>
      <c r="V150" s="65"/>
      <c r="W150" s="65" t="s">
        <v>61</v>
      </c>
      <c r="X150" s="65"/>
      <c r="Y150" s="65" t="s">
        <v>62</v>
      </c>
      <c r="Z150" s="65"/>
      <c r="AA150" s="65" t="s">
        <v>68</v>
      </c>
      <c r="AB150" s="65"/>
    </row>
    <row r="151" spans="18:28" x14ac:dyDescent="0.25">
      <c r="S151" s="42" t="s">
        <v>55</v>
      </c>
      <c r="T151" s="43" t="s">
        <v>63</v>
      </c>
      <c r="U151" s="42" t="s">
        <v>55</v>
      </c>
      <c r="V151" s="43" t="s">
        <v>63</v>
      </c>
      <c r="W151" s="42" t="s">
        <v>55</v>
      </c>
      <c r="X151" s="43" t="s">
        <v>63</v>
      </c>
      <c r="Y151" s="42" t="s">
        <v>55</v>
      </c>
      <c r="Z151" s="43" t="s">
        <v>63</v>
      </c>
      <c r="AA151" s="42" t="s">
        <v>55</v>
      </c>
      <c r="AB151" s="43" t="s">
        <v>63</v>
      </c>
    </row>
    <row r="152" spans="18:28" x14ac:dyDescent="0.25">
      <c r="R152" t="s">
        <v>57</v>
      </c>
      <c r="S152">
        <f t="shared" ref="S152:S154" si="19">IF(ABS(S144)&lt;=ABS(T144),1,2)</f>
        <v>1</v>
      </c>
      <c r="T152">
        <f t="shared" ref="T152:T154" si="20">IF(ABS(T144)&lt;=ABS(S144),1,2)</f>
        <v>2</v>
      </c>
      <c r="U152" s="50">
        <f>RANK(U144,$U144:$V144,1)</f>
        <v>1</v>
      </c>
      <c r="V152">
        <f>RANK(V144,$U144:$V144,1)</f>
        <v>2</v>
      </c>
      <c r="W152" s="50">
        <f>RANK(W144,$W144:$X144,1)</f>
        <v>1</v>
      </c>
      <c r="X152">
        <f>RANK(X144,$W144:$X144,1)</f>
        <v>2</v>
      </c>
      <c r="Y152" s="50">
        <f>RANK(Y144,$Y144:$Z144,1)</f>
        <v>1</v>
      </c>
      <c r="Z152">
        <f>RANK(Z144,$Y144:$Z144,1)</f>
        <v>2</v>
      </c>
    </row>
    <row r="153" spans="18:28" x14ac:dyDescent="0.25">
      <c r="R153" t="s">
        <v>58</v>
      </c>
      <c r="S153">
        <f t="shared" si="19"/>
        <v>1</v>
      </c>
      <c r="T153">
        <f t="shared" si="20"/>
        <v>2</v>
      </c>
      <c r="U153" s="50">
        <f t="shared" ref="U153:V154" si="21">RANK(U145,$U145:$V145,1)</f>
        <v>1</v>
      </c>
      <c r="V153">
        <f t="shared" si="21"/>
        <v>2</v>
      </c>
      <c r="W153" s="50">
        <f t="shared" ref="W153:X154" si="22">RANK(W145,$W145:$X145,1)</f>
        <v>1</v>
      </c>
      <c r="X153">
        <f t="shared" si="22"/>
        <v>2</v>
      </c>
      <c r="Y153" s="50">
        <f t="shared" ref="Y153:Z154" si="23">RANK(Y145,$Y145:$Z145,1)</f>
        <v>1</v>
      </c>
      <c r="Z153">
        <f t="shared" si="23"/>
        <v>2</v>
      </c>
    </row>
    <row r="154" spans="18:28" x14ac:dyDescent="0.25">
      <c r="R154" t="s">
        <v>59</v>
      </c>
      <c r="S154" s="52">
        <f t="shared" si="19"/>
        <v>1</v>
      </c>
      <c r="T154" s="59">
        <f t="shared" si="20"/>
        <v>2</v>
      </c>
      <c r="U154" s="58">
        <f t="shared" si="21"/>
        <v>1</v>
      </c>
      <c r="V154" s="52">
        <f t="shared" si="21"/>
        <v>2</v>
      </c>
      <c r="W154" s="58">
        <f t="shared" si="22"/>
        <v>1</v>
      </c>
      <c r="X154" s="52">
        <f t="shared" si="22"/>
        <v>2</v>
      </c>
      <c r="Y154" s="58">
        <f t="shared" si="23"/>
        <v>1</v>
      </c>
      <c r="Z154" s="52">
        <f t="shared" si="23"/>
        <v>2</v>
      </c>
      <c r="AA154" s="52"/>
      <c r="AB154" s="52"/>
    </row>
    <row r="155" spans="18:28" x14ac:dyDescent="0.25">
      <c r="R155" t="s">
        <v>69</v>
      </c>
      <c r="S155">
        <f>IF(ABS(S147)&lt;=ABS(T147),1,2)</f>
        <v>2</v>
      </c>
      <c r="T155">
        <f>IF(ABS(T147)&lt;=ABS(S147),1,2)</f>
        <v>1</v>
      </c>
      <c r="U155">
        <f>RANK(U147,$U147:$V147,1)</f>
        <v>1</v>
      </c>
      <c r="V155">
        <f>RANK(V147,$U147:$V147,1)</f>
        <v>2</v>
      </c>
      <c r="W155">
        <f>RANK(W147,$W147:$X147,1)</f>
        <v>1</v>
      </c>
      <c r="X155">
        <f>RANK(X147,$W147:$X147,1)</f>
        <v>2</v>
      </c>
      <c r="Y155">
        <f>RANK(Y147,$Y147:$Z147,1)</f>
        <v>1</v>
      </c>
      <c r="Z155">
        <f>RANK(Z147,$Y147:$Z147,1)</f>
        <v>2</v>
      </c>
      <c r="AA155">
        <f>RANK(AA147,$AA147:$AB147,1)</f>
        <v>1</v>
      </c>
      <c r="AB155">
        <f>RANK(AB147,$AA147:$AB147,1)</f>
        <v>2</v>
      </c>
    </row>
    <row r="157" spans="18:28" x14ac:dyDescent="0.25">
      <c r="S157" s="64" t="s">
        <v>66</v>
      </c>
      <c r="T157" s="64"/>
    </row>
    <row r="158" spans="18:28" x14ac:dyDescent="0.25">
      <c r="S158" s="42" t="s">
        <v>55</v>
      </c>
      <c r="T158" s="43" t="s">
        <v>63</v>
      </c>
      <c r="V158" s="52" t="s">
        <v>67</v>
      </c>
    </row>
    <row r="159" spans="18:28" x14ac:dyDescent="0.25">
      <c r="S159" s="51">
        <f>AVERAGE(S155,U155,W155,Y155)</f>
        <v>1.25</v>
      </c>
      <c r="T159" s="51">
        <f>AVERAGE(T155,V155,X155,Z155)</f>
        <v>1.75</v>
      </c>
      <c r="V159" s="53" t="str">
        <f>IF(S159&lt;=T159,$S$158,$T$158)</f>
        <v>Returns Only</v>
      </c>
    </row>
    <row r="162" spans="19:20" x14ac:dyDescent="0.25">
      <c r="S162" s="49"/>
      <c r="T162" s="49"/>
    </row>
  </sheetData>
  <mergeCells count="23">
    <mergeCell ref="S157:T157"/>
    <mergeCell ref="AA142:AB142"/>
    <mergeCell ref="S149:Z149"/>
    <mergeCell ref="S150:T150"/>
    <mergeCell ref="U150:V150"/>
    <mergeCell ref="W150:X150"/>
    <mergeCell ref="Y150:Z150"/>
    <mergeCell ref="AA150:AB150"/>
    <mergeCell ref="S142:T142"/>
    <mergeCell ref="U142:V142"/>
    <mergeCell ref="W142:X142"/>
    <mergeCell ref="Y142:Z142"/>
    <mergeCell ref="U103:V103"/>
    <mergeCell ref="W103:X103"/>
    <mergeCell ref="Y103:Z103"/>
    <mergeCell ref="F104:H104"/>
    <mergeCell ref="O104:Q104"/>
    <mergeCell ref="S103:T103"/>
    <mergeCell ref="C2:E2"/>
    <mergeCell ref="F2:Q2"/>
    <mergeCell ref="C3:E3"/>
    <mergeCell ref="F3:H3"/>
    <mergeCell ref="I3:Q3"/>
  </mergeCells>
  <pageMargins left="0.7" right="0.7" top="0.75" bottom="0.75" header="0.3" footer="0.3"/>
  <customProperties>
    <customPr name="OrphanNamesChecke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6049B-157E-4E1E-AFD6-D59D2ED8C8E2}">
  <dimension ref="B2:AB162"/>
  <sheetViews>
    <sheetView topLeftCell="G1" workbookViewId="0">
      <pane ySplit="4" topLeftCell="A132" activePane="bottomLeft" state="frozen"/>
      <selection activeCell="R159" sqref="R159"/>
      <selection pane="bottomLeft" activeCell="R159" sqref="R159"/>
    </sheetView>
  </sheetViews>
  <sheetFormatPr defaultRowHeight="15" x14ac:dyDescent="0.25"/>
  <cols>
    <col min="2" max="2" width="14.7109375" bestFit="1" customWidth="1"/>
    <col min="3" max="17" width="13" customWidth="1"/>
    <col min="18" max="18" width="22.5703125" bestFit="1" customWidth="1"/>
    <col min="19" max="19" width="13.28515625" bestFit="1" customWidth="1"/>
    <col min="20" max="20" width="12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2.140625" bestFit="1" customWidth="1"/>
    <col min="25" max="26" width="20" bestFit="1" customWidth="1"/>
    <col min="27" max="28" width="14.7109375" customWidth="1"/>
  </cols>
  <sheetData>
    <row r="2" spans="2:17" x14ac:dyDescent="0.25">
      <c r="C2" s="61" t="s">
        <v>41</v>
      </c>
      <c r="D2" s="61"/>
      <c r="E2" s="61"/>
      <c r="F2" s="61" t="s">
        <v>44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x14ac:dyDescent="0.25">
      <c r="C3" s="62"/>
      <c r="D3" s="62"/>
      <c r="E3" s="62"/>
      <c r="F3" s="63" t="s">
        <v>55</v>
      </c>
      <c r="G3" s="63"/>
      <c r="H3" s="63"/>
      <c r="I3" s="63" t="s">
        <v>56</v>
      </c>
      <c r="J3" s="63"/>
      <c r="K3" s="63"/>
      <c r="L3" s="63"/>
      <c r="M3" s="63"/>
      <c r="N3" s="63"/>
      <c r="O3" s="63"/>
      <c r="P3" s="63"/>
      <c r="Q3" s="63"/>
    </row>
    <row r="4" spans="2:17" x14ac:dyDescent="0.25">
      <c r="B4" t="s">
        <v>0</v>
      </c>
      <c r="C4" s="26" t="s">
        <v>42</v>
      </c>
      <c r="D4" s="26" t="s">
        <v>43</v>
      </c>
      <c r="E4" s="26" t="s">
        <v>45</v>
      </c>
      <c r="F4" s="26" t="s">
        <v>49</v>
      </c>
      <c r="G4" s="26" t="s">
        <v>50</v>
      </c>
      <c r="H4" s="26" t="s">
        <v>51</v>
      </c>
      <c r="I4" s="26" t="s">
        <v>46</v>
      </c>
      <c r="J4" s="26" t="s">
        <v>47</v>
      </c>
      <c r="K4" s="26" t="s">
        <v>48</v>
      </c>
      <c r="L4" s="26" t="s">
        <v>52</v>
      </c>
      <c r="M4" s="26" t="s">
        <v>53</v>
      </c>
      <c r="N4" s="26" t="s">
        <v>54</v>
      </c>
      <c r="O4" s="26" t="s">
        <v>49</v>
      </c>
      <c r="P4" s="26" t="s">
        <v>50</v>
      </c>
      <c r="Q4" s="26" t="s">
        <v>51</v>
      </c>
    </row>
    <row r="5" spans="2:17" x14ac:dyDescent="0.25">
      <c r="B5" s="27">
        <v>41670</v>
      </c>
      <c r="C5" s="30">
        <f>Sales!F148</f>
        <v>2292445</v>
      </c>
      <c r="D5" s="30">
        <f>Returns!F149</f>
        <v>744821</v>
      </c>
      <c r="E5" s="31">
        <f>IFERROR(D5/C5,0)</f>
        <v>0.32490245131289952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2:17" x14ac:dyDescent="0.25">
      <c r="B6" s="27">
        <v>41698</v>
      </c>
      <c r="C6" s="30">
        <f>Sales!F149</f>
        <v>1245289</v>
      </c>
      <c r="D6" s="30">
        <f>Returns!F150</f>
        <v>727716</v>
      </c>
      <c r="E6" s="31">
        <f t="shared" ref="E6:E69" si="0">IFERROR(D6/C6,0)</f>
        <v>0.58437519322823861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2:17" x14ac:dyDescent="0.25">
      <c r="B7" s="27">
        <v>41729</v>
      </c>
      <c r="C7" s="30">
        <f>Sales!F150</f>
        <v>-192313</v>
      </c>
      <c r="D7" s="30">
        <f>Returns!F151</f>
        <v>793162</v>
      </c>
      <c r="E7" s="31">
        <f t="shared" si="0"/>
        <v>-4.1243285685315083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2:17" x14ac:dyDescent="0.25">
      <c r="B8" s="27">
        <v>41759</v>
      </c>
      <c r="C8" s="30">
        <f>Sales!F151</f>
        <v>1729974</v>
      </c>
      <c r="D8" s="30">
        <f>Returns!F152</f>
        <v>997860</v>
      </c>
      <c r="E8" s="31">
        <f t="shared" si="0"/>
        <v>0.57680635662732505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2:17" x14ac:dyDescent="0.25">
      <c r="B9" s="27">
        <v>41790</v>
      </c>
      <c r="C9" s="30">
        <f>Sales!F152</f>
        <v>2001661</v>
      </c>
      <c r="D9" s="30">
        <f>Returns!F153</f>
        <v>1294905</v>
      </c>
      <c r="E9" s="31">
        <f t="shared" si="0"/>
        <v>0.64691523689575803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2:17" x14ac:dyDescent="0.25">
      <c r="B10" s="27">
        <v>41820</v>
      </c>
      <c r="C10" s="30">
        <f>Sales!F153</f>
        <v>2703435</v>
      </c>
      <c r="D10" s="30">
        <f>Returns!F154</f>
        <v>1222846</v>
      </c>
      <c r="E10" s="31">
        <f t="shared" si="0"/>
        <v>0.45233046106157537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2:17" x14ac:dyDescent="0.25">
      <c r="B11" s="27">
        <v>41851</v>
      </c>
      <c r="C11" s="30">
        <f>Sales!F154</f>
        <v>1139832</v>
      </c>
      <c r="D11" s="30">
        <f>Returns!F155</f>
        <v>1214801</v>
      </c>
      <c r="E11" s="31">
        <f t="shared" si="0"/>
        <v>1.065771973413626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2:17" x14ac:dyDescent="0.25">
      <c r="B12" s="27">
        <v>41882</v>
      </c>
      <c r="C12" s="30">
        <f>Sales!F155</f>
        <v>1842212</v>
      </c>
      <c r="D12" s="30">
        <f>Returns!F156</f>
        <v>796319</v>
      </c>
      <c r="E12" s="31">
        <f t="shared" si="0"/>
        <v>0.43226241062375015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2:17" x14ac:dyDescent="0.25">
      <c r="B13" s="27">
        <v>41912</v>
      </c>
      <c r="C13" s="30">
        <f>Sales!F156</f>
        <v>1779177</v>
      </c>
      <c r="D13" s="30">
        <f>Returns!F157</f>
        <v>862508</v>
      </c>
      <c r="E13" s="31">
        <f t="shared" si="0"/>
        <v>0.48477919847210255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x14ac:dyDescent="0.25">
      <c r="B14" s="27">
        <v>41943</v>
      </c>
      <c r="C14" s="30">
        <f>Sales!F157</f>
        <v>1920185</v>
      </c>
      <c r="D14" s="30">
        <f>Returns!F158</f>
        <v>1249077</v>
      </c>
      <c r="E14" s="31">
        <f t="shared" si="0"/>
        <v>0.65049825928230876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2:17" x14ac:dyDescent="0.25">
      <c r="B15" s="27">
        <v>41973</v>
      </c>
      <c r="C15" s="30">
        <f>Sales!F158</f>
        <v>1622559</v>
      </c>
      <c r="D15" s="30">
        <f>Returns!F159</f>
        <v>900177</v>
      </c>
      <c r="E15" s="31">
        <f t="shared" si="0"/>
        <v>0.55478845453385672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2:17" x14ac:dyDescent="0.25">
      <c r="B16" s="27">
        <v>42004</v>
      </c>
      <c r="C16" s="30">
        <f>Sales!F159</f>
        <v>1455541</v>
      </c>
      <c r="D16" s="30">
        <f>Returns!F160</f>
        <v>996735</v>
      </c>
      <c r="E16" s="31">
        <f t="shared" si="0"/>
        <v>0.68478661885855496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2:17" x14ac:dyDescent="0.25">
      <c r="B17" s="27">
        <v>42035</v>
      </c>
      <c r="C17" s="30">
        <f>Sales!F160</f>
        <v>917875</v>
      </c>
      <c r="D17" s="30">
        <f>Returns!F161</f>
        <v>774844</v>
      </c>
      <c r="E17" s="31">
        <f t="shared" si="0"/>
        <v>0.84417159199237368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7" x14ac:dyDescent="0.25">
      <c r="B18" s="27">
        <v>42063</v>
      </c>
      <c r="C18" s="30">
        <f>Sales!F161</f>
        <v>590728</v>
      </c>
      <c r="D18" s="30">
        <f>Returns!F162</f>
        <v>822484</v>
      </c>
      <c r="E18" s="31">
        <f t="shared" si="0"/>
        <v>1.3923226933546404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2:17" x14ac:dyDescent="0.25">
      <c r="B19" s="27">
        <v>42094</v>
      </c>
      <c r="C19" s="30">
        <f>Sales!F162</f>
        <v>940692</v>
      </c>
      <c r="D19" s="30">
        <f>Returns!F163</f>
        <v>815589</v>
      </c>
      <c r="E19" s="31">
        <f t="shared" si="0"/>
        <v>0.86700960569453123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2:17" x14ac:dyDescent="0.25">
      <c r="B20" s="27">
        <v>42124</v>
      </c>
      <c r="C20" s="30">
        <f>Sales!F163</f>
        <v>852230</v>
      </c>
      <c r="D20" s="30">
        <f>Returns!F164</f>
        <v>733377</v>
      </c>
      <c r="E20" s="31">
        <f t="shared" si="0"/>
        <v>0.8605388216795935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2:17" x14ac:dyDescent="0.25">
      <c r="B21" s="27">
        <v>42155</v>
      </c>
      <c r="C21" s="30">
        <f>Sales!F164</f>
        <v>1198935</v>
      </c>
      <c r="D21" s="30">
        <f>Returns!F165</f>
        <v>738000</v>
      </c>
      <c r="E21" s="31">
        <f t="shared" si="0"/>
        <v>0.61554629733888822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2:17" x14ac:dyDescent="0.25">
      <c r="B22" s="27">
        <v>42185</v>
      </c>
      <c r="C22" s="30">
        <f>Sales!F165</f>
        <v>1487260</v>
      </c>
      <c r="D22" s="30">
        <f>Returns!F166</f>
        <v>707509</v>
      </c>
      <c r="E22" s="31">
        <f t="shared" si="0"/>
        <v>0.47571305622419752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2:17" x14ac:dyDescent="0.25">
      <c r="B23" s="27">
        <v>42216</v>
      </c>
      <c r="C23" s="30">
        <f>Sales!F166</f>
        <v>342126</v>
      </c>
      <c r="D23" s="30">
        <f>Returns!F167</f>
        <v>593894</v>
      </c>
      <c r="E23" s="31">
        <f t="shared" si="0"/>
        <v>1.7358926243547699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2:17" x14ac:dyDescent="0.25">
      <c r="B24" s="28">
        <v>42247</v>
      </c>
      <c r="C24" s="30">
        <f>Sales!F167</f>
        <v>693941</v>
      </c>
      <c r="D24" s="30">
        <f>Returns!F168</f>
        <v>492148</v>
      </c>
      <c r="E24" s="31">
        <f t="shared" si="0"/>
        <v>0.70920726690021196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2:17" x14ac:dyDescent="0.25">
      <c r="B25" s="28">
        <v>42277</v>
      </c>
      <c r="C25" s="30">
        <f>Sales!F168</f>
        <v>594445</v>
      </c>
      <c r="D25" s="30">
        <f>Returns!F169</f>
        <v>478897</v>
      </c>
      <c r="E25" s="31">
        <f t="shared" si="0"/>
        <v>0.8056203685790948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7" x14ac:dyDescent="0.25">
      <c r="B26" s="28">
        <v>42308</v>
      </c>
      <c r="C26" s="30">
        <f>Sales!F169</f>
        <v>472719</v>
      </c>
      <c r="D26" s="30">
        <f>Returns!F170</f>
        <v>504425</v>
      </c>
      <c r="E26" s="31">
        <f t="shared" si="0"/>
        <v>1.067071558367656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2:17" x14ac:dyDescent="0.25">
      <c r="B27" s="28">
        <v>42338</v>
      </c>
      <c r="C27" s="30">
        <f>Sales!F170</f>
        <v>327522</v>
      </c>
      <c r="D27" s="30">
        <f>Returns!F171</f>
        <v>497063</v>
      </c>
      <c r="E27" s="31">
        <f t="shared" si="0"/>
        <v>1.5176476694695318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x14ac:dyDescent="0.25">
      <c r="B28" s="28">
        <v>42369</v>
      </c>
      <c r="C28" s="30">
        <f>Sales!F171</f>
        <v>566024</v>
      </c>
      <c r="D28" s="30">
        <f>Returns!F172</f>
        <v>332605</v>
      </c>
      <c r="E28" s="31">
        <f t="shared" si="0"/>
        <v>0.5876164261586081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2:17" x14ac:dyDescent="0.25">
      <c r="B29" s="27">
        <v>42400</v>
      </c>
      <c r="C29" s="30">
        <f>Sales!F172</f>
        <v>748170</v>
      </c>
      <c r="D29" s="30">
        <f>Returns!F173</f>
        <v>300329</v>
      </c>
      <c r="E29" s="31">
        <f t="shared" si="0"/>
        <v>0.40141812689629364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7" x14ac:dyDescent="0.25">
      <c r="B30" s="27">
        <v>42429</v>
      </c>
      <c r="C30" s="30">
        <f>Sales!F173</f>
        <v>454771</v>
      </c>
      <c r="D30" s="30">
        <f>Returns!F174</f>
        <v>296468</v>
      </c>
      <c r="E30" s="31">
        <f t="shared" si="0"/>
        <v>0.65190612418118132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2:17" x14ac:dyDescent="0.25">
      <c r="B31" s="27">
        <v>42460</v>
      </c>
      <c r="C31" s="30">
        <f>Sales!F174</f>
        <v>566459</v>
      </c>
      <c r="D31" s="30">
        <f>Returns!F175</f>
        <v>465116</v>
      </c>
      <c r="E31" s="31">
        <f t="shared" si="0"/>
        <v>0.82109384792191487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17" x14ac:dyDescent="0.25">
      <c r="B32" s="27">
        <v>42490</v>
      </c>
      <c r="C32" s="30">
        <f>Sales!F175</f>
        <v>1065382</v>
      </c>
      <c r="D32" s="30">
        <f>Returns!F176</f>
        <v>339078</v>
      </c>
      <c r="E32" s="31">
        <f t="shared" si="0"/>
        <v>0.31826894015479895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2:17" x14ac:dyDescent="0.25">
      <c r="B33" s="27">
        <v>42521</v>
      </c>
      <c r="C33" s="30">
        <f>Sales!F176</f>
        <v>958242</v>
      </c>
      <c r="D33" s="30">
        <f>Returns!F177</f>
        <v>412791</v>
      </c>
      <c r="E33" s="31">
        <f t="shared" si="0"/>
        <v>0.43077948994095439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2:17" x14ac:dyDescent="0.25">
      <c r="B34" s="27">
        <v>42551</v>
      </c>
      <c r="C34" s="30">
        <f>Sales!F177</f>
        <v>1052054</v>
      </c>
      <c r="D34" s="30">
        <f>Returns!F178</f>
        <v>430949</v>
      </c>
      <c r="E34" s="31">
        <f t="shared" si="0"/>
        <v>0.40962631195737104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2:17" x14ac:dyDescent="0.25">
      <c r="B35" s="27">
        <v>42582</v>
      </c>
      <c r="C35" s="30">
        <f>Sales!F178</f>
        <v>488611</v>
      </c>
      <c r="D35" s="30">
        <f>Returns!F179</f>
        <v>418481</v>
      </c>
      <c r="E35" s="31">
        <f t="shared" si="0"/>
        <v>0.85647068936229431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2:17" x14ac:dyDescent="0.25">
      <c r="B36" s="27">
        <v>42613</v>
      </c>
      <c r="C36" s="30">
        <f>Sales!F179</f>
        <v>557513</v>
      </c>
      <c r="D36" s="30">
        <f>Returns!F180</f>
        <v>441011</v>
      </c>
      <c r="E36" s="31">
        <f t="shared" si="0"/>
        <v>0.79103267547124456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2:17" x14ac:dyDescent="0.25">
      <c r="B37" s="27">
        <v>42643</v>
      </c>
      <c r="C37" s="30">
        <f>Sales!F180</f>
        <v>551154</v>
      </c>
      <c r="D37" s="30">
        <f>Returns!F181</f>
        <v>379045</v>
      </c>
      <c r="E37" s="31">
        <f t="shared" si="0"/>
        <v>0.68772974522547237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x14ac:dyDescent="0.25">
      <c r="B38" s="27">
        <v>42674</v>
      </c>
      <c r="C38" s="30">
        <f>Sales!F181</f>
        <v>762390</v>
      </c>
      <c r="D38" s="30">
        <f>Returns!F182</f>
        <v>364528</v>
      </c>
      <c r="E38" s="31">
        <f t="shared" si="0"/>
        <v>0.47813848555201405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2:17" x14ac:dyDescent="0.25">
      <c r="B39" s="27">
        <v>42704</v>
      </c>
      <c r="C39" s="30">
        <f>Sales!F182</f>
        <v>555640</v>
      </c>
      <c r="D39" s="30">
        <f>Returns!F183</f>
        <v>478881</v>
      </c>
      <c r="E39" s="31">
        <f t="shared" si="0"/>
        <v>0.86185479807069321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2:17" x14ac:dyDescent="0.25">
      <c r="B40" s="27">
        <v>42735</v>
      </c>
      <c r="C40" s="30">
        <f>Sales!F183</f>
        <v>470615</v>
      </c>
      <c r="D40" s="30">
        <f>Returns!F184</f>
        <v>339660</v>
      </c>
      <c r="E40" s="31">
        <f t="shared" si="0"/>
        <v>0.72173645123933572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2:17" x14ac:dyDescent="0.25">
      <c r="B41" s="27">
        <v>42766</v>
      </c>
      <c r="C41" s="30">
        <f>Sales!F184</f>
        <v>1574399</v>
      </c>
      <c r="D41" s="30">
        <f>Returns!F185</f>
        <v>338442</v>
      </c>
      <c r="E41" s="31">
        <f t="shared" si="0"/>
        <v>0.21496583775777298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2:17" x14ac:dyDescent="0.25">
      <c r="B42" s="27">
        <v>42794</v>
      </c>
      <c r="C42" s="30">
        <f>Sales!F185</f>
        <v>929631</v>
      </c>
      <c r="D42" s="30">
        <f>Returns!F186</f>
        <v>360188</v>
      </c>
      <c r="E42" s="31">
        <f t="shared" si="0"/>
        <v>0.38745265594628409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2:17" x14ac:dyDescent="0.25">
      <c r="B43" s="27">
        <v>42825</v>
      </c>
      <c r="C43" s="30">
        <f>Sales!F186</f>
        <v>1400405</v>
      </c>
      <c r="D43" s="30">
        <f>Returns!F187</f>
        <v>426801</v>
      </c>
      <c r="E43" s="31">
        <f t="shared" si="0"/>
        <v>0.30476969162492279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2:17" x14ac:dyDescent="0.25">
      <c r="B44" s="27">
        <v>42855</v>
      </c>
      <c r="C44" s="30">
        <f>Sales!F187</f>
        <v>1172554</v>
      </c>
      <c r="D44" s="30">
        <f>Returns!F188</f>
        <v>617375</v>
      </c>
      <c r="E44" s="31">
        <f t="shared" si="0"/>
        <v>0.52652159303537405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7" x14ac:dyDescent="0.25">
      <c r="B45" s="27">
        <v>42886</v>
      </c>
      <c r="C45" s="30">
        <f>Sales!F188</f>
        <v>1543697</v>
      </c>
      <c r="D45" s="30">
        <f>Returns!F189</f>
        <v>679251</v>
      </c>
      <c r="E45" s="31">
        <f t="shared" si="0"/>
        <v>0.44001575438703322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x14ac:dyDescent="0.25">
      <c r="B46" s="27">
        <v>42916</v>
      </c>
      <c r="C46" s="30">
        <f>Sales!F189</f>
        <v>1866817</v>
      </c>
      <c r="D46" s="30">
        <f>Returns!F190</f>
        <v>822926</v>
      </c>
      <c r="E46" s="31">
        <f t="shared" si="0"/>
        <v>0.4408177127163509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7" x14ac:dyDescent="0.25">
      <c r="B47" s="27">
        <v>42947</v>
      </c>
      <c r="C47" s="30">
        <f>Sales!F190</f>
        <v>1166955</v>
      </c>
      <c r="D47" s="30">
        <f>Returns!F191</f>
        <v>869315</v>
      </c>
      <c r="E47" s="31">
        <f t="shared" si="0"/>
        <v>0.74494303550693897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7" x14ac:dyDescent="0.25">
      <c r="B48" s="27">
        <v>42978</v>
      </c>
      <c r="C48" s="30">
        <f>Sales!F191</f>
        <v>1500484</v>
      </c>
      <c r="D48" s="30">
        <f>Returns!F192</f>
        <v>688660</v>
      </c>
      <c r="E48" s="31">
        <f t="shared" si="0"/>
        <v>0.4589585760328001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2:17" x14ac:dyDescent="0.25">
      <c r="B49" s="27">
        <v>43008</v>
      </c>
      <c r="C49" s="30">
        <f>Sales!F192</f>
        <v>768896</v>
      </c>
      <c r="D49" s="30">
        <f>Returns!F193</f>
        <v>614421</v>
      </c>
      <c r="E49" s="31">
        <f t="shared" si="0"/>
        <v>0.79909506617279835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2:17" x14ac:dyDescent="0.25">
      <c r="B50" s="27">
        <v>43039</v>
      </c>
      <c r="C50" s="30">
        <f>Sales!F193</f>
        <v>1091689</v>
      </c>
      <c r="D50" s="30">
        <f>Returns!F194</f>
        <v>667351</v>
      </c>
      <c r="E50" s="31">
        <f t="shared" si="0"/>
        <v>0.61130138711666049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2:17" x14ac:dyDescent="0.25">
      <c r="B51" s="27">
        <v>43069</v>
      </c>
      <c r="C51" s="30">
        <f>Sales!F194</f>
        <v>991259</v>
      </c>
      <c r="D51" s="30">
        <f>Returns!F195</f>
        <v>519750</v>
      </c>
      <c r="E51" s="31">
        <f t="shared" si="0"/>
        <v>0.52433319647034726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2:17" x14ac:dyDescent="0.25">
      <c r="B52" s="27">
        <v>43100</v>
      </c>
      <c r="C52" s="30">
        <f>Sales!F195</f>
        <v>875806</v>
      </c>
      <c r="D52" s="30">
        <f>Returns!F196</f>
        <v>708227</v>
      </c>
      <c r="E52" s="31">
        <f t="shared" si="0"/>
        <v>0.80865739672941273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2:17" x14ac:dyDescent="0.25">
      <c r="B53" s="27">
        <v>43131</v>
      </c>
      <c r="C53" s="30">
        <f>Sales!F196</f>
        <v>1175745</v>
      </c>
      <c r="D53" s="30">
        <f>Returns!F197</f>
        <v>465163</v>
      </c>
      <c r="E53" s="31">
        <f t="shared" si="0"/>
        <v>0.39563255637914685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2:17" x14ac:dyDescent="0.25">
      <c r="B54" s="27">
        <v>43159</v>
      </c>
      <c r="C54" s="30">
        <f>Sales!F197</f>
        <v>738219</v>
      </c>
      <c r="D54" s="30">
        <f>Returns!F198</f>
        <v>429859</v>
      </c>
      <c r="E54" s="31">
        <f t="shared" si="0"/>
        <v>0.58229197568743152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2:17" x14ac:dyDescent="0.25">
      <c r="B55" s="27">
        <v>43190</v>
      </c>
      <c r="C55" s="30">
        <f>Sales!F198</f>
        <v>1115817</v>
      </c>
      <c r="D55" s="30">
        <f>Returns!F199</f>
        <v>537323</v>
      </c>
      <c r="E55" s="31">
        <f t="shared" si="0"/>
        <v>0.48155118626082949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2:17" x14ac:dyDescent="0.25">
      <c r="B56" s="27">
        <v>43220</v>
      </c>
      <c r="C56" s="30">
        <f>Sales!F199</f>
        <v>1191909</v>
      </c>
      <c r="D56" s="30">
        <f>Returns!F200</f>
        <v>584423</v>
      </c>
      <c r="E56" s="31">
        <f t="shared" si="0"/>
        <v>0.49032518422127863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2:17" x14ac:dyDescent="0.25">
      <c r="B57" s="27">
        <v>43251</v>
      </c>
      <c r="C57" s="30">
        <f>Sales!F200</f>
        <v>1223525</v>
      </c>
      <c r="D57" s="30">
        <f>Returns!F201</f>
        <v>911467</v>
      </c>
      <c r="E57" s="31">
        <f t="shared" si="0"/>
        <v>0.74495167650844896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7" x14ac:dyDescent="0.25">
      <c r="B58" s="27">
        <v>43281</v>
      </c>
      <c r="C58" s="30">
        <f>Sales!F201</f>
        <v>1311948</v>
      </c>
      <c r="D58" s="30">
        <f>Returns!F202</f>
        <v>614761</v>
      </c>
      <c r="E58" s="31">
        <f t="shared" si="0"/>
        <v>0.4685864073880977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7" x14ac:dyDescent="0.25">
      <c r="B59" s="27">
        <v>43312</v>
      </c>
      <c r="C59" s="30">
        <f>Sales!F202</f>
        <v>1333045</v>
      </c>
      <c r="D59" s="30">
        <f>Returns!F203</f>
        <v>631969</v>
      </c>
      <c r="E59" s="31">
        <f t="shared" si="0"/>
        <v>0.4740792696420601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7" x14ac:dyDescent="0.25">
      <c r="B60" s="27">
        <v>43343</v>
      </c>
      <c r="C60" s="30">
        <f>Sales!F203</f>
        <v>824332</v>
      </c>
      <c r="D60" s="30">
        <f>Returns!F204</f>
        <v>496197</v>
      </c>
      <c r="E60" s="31">
        <f t="shared" si="0"/>
        <v>0.60193829670569621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7" x14ac:dyDescent="0.25">
      <c r="B61" s="27">
        <v>43373</v>
      </c>
      <c r="C61" s="30">
        <f>Sales!F204</f>
        <v>1059513</v>
      </c>
      <c r="D61" s="30">
        <f>Returns!F205</f>
        <v>456308</v>
      </c>
      <c r="E61" s="31">
        <f t="shared" si="0"/>
        <v>0.43067711297548966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2:17" x14ac:dyDescent="0.25">
      <c r="B62" s="27">
        <v>43404</v>
      </c>
      <c r="C62" s="30">
        <f>Sales!F205</f>
        <v>1414005</v>
      </c>
      <c r="D62" s="30">
        <f>Returns!F206</f>
        <v>691313</v>
      </c>
      <c r="E62" s="31">
        <f t="shared" si="0"/>
        <v>0.48890421179557358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2:17" x14ac:dyDescent="0.25">
      <c r="B63" s="27">
        <v>43434</v>
      </c>
      <c r="C63" s="30">
        <f>Sales!F206</f>
        <v>1326901</v>
      </c>
      <c r="D63" s="30">
        <f>Returns!F207</f>
        <v>571532</v>
      </c>
      <c r="E63" s="31">
        <f t="shared" si="0"/>
        <v>0.43072693441334359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2:17" x14ac:dyDescent="0.25">
      <c r="B64" s="27">
        <v>43465</v>
      </c>
      <c r="C64" s="30">
        <f>Sales!F207</f>
        <v>976352</v>
      </c>
      <c r="D64" s="30">
        <f>Returns!F208</f>
        <v>685866</v>
      </c>
      <c r="E64" s="31">
        <f t="shared" si="0"/>
        <v>0.70247820458195409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2:17" x14ac:dyDescent="0.25">
      <c r="B65" s="27">
        <v>43496</v>
      </c>
      <c r="C65" s="30">
        <f>Sales!F208</f>
        <v>1187649</v>
      </c>
      <c r="D65" s="30">
        <f>Returns!F209</f>
        <v>557863</v>
      </c>
      <c r="E65" s="31">
        <f t="shared" si="0"/>
        <v>0.46972043086804266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2:17" x14ac:dyDescent="0.25">
      <c r="B66" s="27">
        <v>43524</v>
      </c>
      <c r="C66" s="30">
        <f>Sales!F209</f>
        <v>983216</v>
      </c>
      <c r="D66" s="30">
        <f>Returns!F210</f>
        <v>418485</v>
      </c>
      <c r="E66" s="31">
        <f t="shared" si="0"/>
        <v>0.42562875299018732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2:17" x14ac:dyDescent="0.25">
      <c r="B67" s="27">
        <v>43555</v>
      </c>
      <c r="C67" s="30">
        <f>Sales!F210</f>
        <v>1150059</v>
      </c>
      <c r="D67" s="30">
        <f>Returns!F211</f>
        <v>684343</v>
      </c>
      <c r="E67" s="31">
        <f t="shared" si="0"/>
        <v>0.59505034089555409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2:17" x14ac:dyDescent="0.25">
      <c r="B68" s="27">
        <v>43585</v>
      </c>
      <c r="C68" s="30">
        <f>Sales!F211</f>
        <v>1774334</v>
      </c>
      <c r="D68" s="30">
        <f>Returns!F212</f>
        <v>750269</v>
      </c>
      <c r="E68" s="31">
        <f t="shared" si="0"/>
        <v>0.42284541692826716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2:17" x14ac:dyDescent="0.25">
      <c r="B69" s="27">
        <v>43616</v>
      </c>
      <c r="C69" s="30">
        <f>Sales!F212</f>
        <v>1340494</v>
      </c>
      <c r="D69" s="30">
        <f>Returns!F213</f>
        <v>715063</v>
      </c>
      <c r="E69" s="31">
        <f t="shared" si="0"/>
        <v>0.53343245102178749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2:17" x14ac:dyDescent="0.25">
      <c r="B70" s="27">
        <v>43646</v>
      </c>
      <c r="C70" s="30">
        <f>Sales!F213</f>
        <v>2023764</v>
      </c>
      <c r="D70" s="30">
        <f>Returns!F214</f>
        <v>807816</v>
      </c>
      <c r="E70" s="31">
        <f t="shared" ref="E70:E133" si="1">IFERROR(D70/C70,0)</f>
        <v>0.39916512004364146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2:17" x14ac:dyDescent="0.25">
      <c r="B71" s="27">
        <v>43677</v>
      </c>
      <c r="C71" s="30">
        <f>Sales!F214</f>
        <v>1492401</v>
      </c>
      <c r="D71" s="30">
        <f>Returns!F215</f>
        <v>830194</v>
      </c>
      <c r="E71" s="31">
        <f t="shared" si="1"/>
        <v>0.55628078512410539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2:17" x14ac:dyDescent="0.25">
      <c r="B72" s="27">
        <v>43708</v>
      </c>
      <c r="C72" s="30">
        <f>Sales!F215</f>
        <v>937044</v>
      </c>
      <c r="D72" s="30">
        <f>Returns!F216</f>
        <v>679665</v>
      </c>
      <c r="E72" s="31">
        <f t="shared" si="1"/>
        <v>0.72532879992828514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x14ac:dyDescent="0.25">
      <c r="B73" s="27">
        <v>43738</v>
      </c>
      <c r="C73" s="30">
        <f>Sales!F216</f>
        <v>1976972</v>
      </c>
      <c r="D73" s="30">
        <f>Returns!F217</f>
        <v>669692</v>
      </c>
      <c r="E73" s="31">
        <f t="shared" si="1"/>
        <v>0.33874632518821712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2:17" x14ac:dyDescent="0.25">
      <c r="B74" s="27">
        <v>43769</v>
      </c>
      <c r="C74" s="30">
        <f>Sales!F217</f>
        <v>1562378</v>
      </c>
      <c r="D74" s="30">
        <f>Returns!F218</f>
        <v>744458</v>
      </c>
      <c r="E74" s="31">
        <f t="shared" si="1"/>
        <v>0.47649032436452637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2:17" x14ac:dyDescent="0.25">
      <c r="B75" s="27">
        <v>43799</v>
      </c>
      <c r="C75" s="30">
        <f>Sales!F218</f>
        <v>905281</v>
      </c>
      <c r="D75" s="30">
        <f>Returns!F219</f>
        <v>717728</v>
      </c>
      <c r="E75" s="31">
        <f t="shared" si="1"/>
        <v>0.79282344377049774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2:17" x14ac:dyDescent="0.25">
      <c r="B76" s="27">
        <v>43830</v>
      </c>
      <c r="C76" s="30">
        <f>Sales!F219</f>
        <v>1364100</v>
      </c>
      <c r="D76" s="30">
        <f>Returns!F220</f>
        <v>695541</v>
      </c>
      <c r="E76" s="31">
        <f t="shared" si="1"/>
        <v>0.50989003738728833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2:17" x14ac:dyDescent="0.25">
      <c r="B77" s="27">
        <v>43861</v>
      </c>
      <c r="C77" s="30">
        <f>Sales!F220</f>
        <v>1058013</v>
      </c>
      <c r="D77" s="30">
        <f>Returns!F221</f>
        <v>625414</v>
      </c>
      <c r="E77" s="31">
        <f t="shared" si="1"/>
        <v>0.59112128111847395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2:17" x14ac:dyDescent="0.25">
      <c r="B78" s="27">
        <v>43890</v>
      </c>
      <c r="C78" s="30">
        <f>Sales!F221</f>
        <v>1514398</v>
      </c>
      <c r="D78" s="30">
        <f>Returns!F222</f>
        <v>638597</v>
      </c>
      <c r="E78" s="31">
        <f t="shared" si="1"/>
        <v>0.42168373175347562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2:17" x14ac:dyDescent="0.25">
      <c r="B79" s="29">
        <v>43921</v>
      </c>
      <c r="C79" s="30">
        <f>Sales!F222</f>
        <v>1870124</v>
      </c>
      <c r="D79" s="30">
        <f>Returns!F223</f>
        <v>594776.94577070337</v>
      </c>
      <c r="E79" s="31">
        <f t="shared" si="1"/>
        <v>0.31804144846582544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2:17" x14ac:dyDescent="0.25">
      <c r="B80" s="29">
        <v>43951</v>
      </c>
      <c r="C80" s="30">
        <f>Sales!F223</f>
        <v>1226935</v>
      </c>
      <c r="D80" s="30">
        <f>Returns!F224</f>
        <v>701550.38992515497</v>
      </c>
      <c r="E80" s="31">
        <f t="shared" si="1"/>
        <v>0.57179099946220047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2:17" x14ac:dyDescent="0.25">
      <c r="B81" s="29">
        <v>43982</v>
      </c>
      <c r="C81" s="30">
        <f>Sales!F224</f>
        <v>842305</v>
      </c>
      <c r="D81" s="30">
        <f>Returns!F225</f>
        <v>663091.14369781571</v>
      </c>
      <c r="E81" s="31">
        <f t="shared" si="1"/>
        <v>0.78723401107415447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2:17" x14ac:dyDescent="0.25">
      <c r="B82" s="29">
        <v>44012</v>
      </c>
      <c r="C82" s="30">
        <f>Sales!F225</f>
        <v>1072484</v>
      </c>
      <c r="D82" s="30">
        <f>Returns!F226</f>
        <v>693772.30346695625</v>
      </c>
      <c r="E82" s="31">
        <f t="shared" si="1"/>
        <v>0.64688359310437848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2:17" x14ac:dyDescent="0.25">
      <c r="B83" s="29">
        <v>44043</v>
      </c>
      <c r="C83" s="30">
        <f>Sales!F226</f>
        <v>1719383</v>
      </c>
      <c r="D83" s="30">
        <f>Returns!F227</f>
        <v>676691.53644786438</v>
      </c>
      <c r="E83" s="31">
        <f t="shared" si="1"/>
        <v>0.39356649242656488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2:17" x14ac:dyDescent="0.25">
      <c r="B84" s="29">
        <v>44074</v>
      </c>
      <c r="C84" s="30">
        <f>Sales!F227</f>
        <v>1606619</v>
      </c>
      <c r="D84" s="30">
        <f>Returns!F228</f>
        <v>613567.68069150567</v>
      </c>
      <c r="E84" s="31">
        <f t="shared" si="1"/>
        <v>0.38189992816685581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2:17" x14ac:dyDescent="0.25">
      <c r="B85" s="27">
        <v>44104</v>
      </c>
      <c r="C85" s="30">
        <f>Sales!F228</f>
        <v>1240862</v>
      </c>
      <c r="D85" s="30">
        <f>Returns!F229</f>
        <v>673559</v>
      </c>
      <c r="E85" s="31">
        <f t="shared" si="1"/>
        <v>0.5428153976832234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2:17" x14ac:dyDescent="0.25">
      <c r="B86" s="27">
        <v>44135</v>
      </c>
      <c r="C86" s="30">
        <f>Sales!F229</f>
        <v>1547150</v>
      </c>
      <c r="D86" s="30">
        <f>Returns!F230</f>
        <v>664350</v>
      </c>
      <c r="E86" s="31">
        <f t="shared" si="1"/>
        <v>0.429402449665514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2:17" x14ac:dyDescent="0.25">
      <c r="B87" s="27">
        <v>44165</v>
      </c>
      <c r="C87" s="30">
        <f>Sales!F230</f>
        <v>1057181</v>
      </c>
      <c r="D87" s="30">
        <f>Returns!F231</f>
        <v>608614</v>
      </c>
      <c r="E87" s="31">
        <f t="shared" si="1"/>
        <v>0.57569517424168615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2:17" x14ac:dyDescent="0.25">
      <c r="B88" s="27">
        <v>44196</v>
      </c>
      <c r="C88" s="30">
        <f>Sales!F231</f>
        <v>1481570</v>
      </c>
      <c r="D88" s="30">
        <f>Returns!F232</f>
        <v>559787</v>
      </c>
      <c r="E88" s="31">
        <f t="shared" si="1"/>
        <v>0.37783364943944597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2:17" x14ac:dyDescent="0.25">
      <c r="B89" s="27">
        <v>44227</v>
      </c>
      <c r="C89" s="30">
        <f>Sales!F232</f>
        <v>1099270</v>
      </c>
      <c r="D89" s="30">
        <f>Returns!F233</f>
        <v>664032</v>
      </c>
      <c r="E89" s="31">
        <f t="shared" si="1"/>
        <v>0.60406633493136352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2:17" x14ac:dyDescent="0.25">
      <c r="B90" s="27">
        <v>44255</v>
      </c>
      <c r="C90" s="30">
        <f>Sales!F233</f>
        <v>1045345</v>
      </c>
      <c r="D90" s="30">
        <f>Returns!F234</f>
        <v>488677</v>
      </c>
      <c r="E90" s="31">
        <f t="shared" si="1"/>
        <v>0.46747915759868752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2:17" x14ac:dyDescent="0.25">
      <c r="B91" s="27">
        <v>44286</v>
      </c>
      <c r="C91" s="30">
        <f>Sales!F234</f>
        <v>1753330</v>
      </c>
      <c r="D91" s="30">
        <f>Returns!F235</f>
        <v>790694</v>
      </c>
      <c r="E91" s="31">
        <f t="shared" si="1"/>
        <v>0.45096701704756093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2:17" x14ac:dyDescent="0.25">
      <c r="B92" s="27">
        <v>44316</v>
      </c>
      <c r="C92" s="30">
        <f>Sales!F235</f>
        <v>1562133</v>
      </c>
      <c r="D92" s="30">
        <f>Returns!F236</f>
        <v>646511</v>
      </c>
      <c r="E92" s="31">
        <f t="shared" si="1"/>
        <v>0.41386424843467234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2:17" x14ac:dyDescent="0.25">
      <c r="B93" s="27">
        <v>44347</v>
      </c>
      <c r="C93" s="30">
        <f>Sales!F236</f>
        <v>1564966</v>
      </c>
      <c r="D93" s="30">
        <f>Returns!F237</f>
        <v>845251</v>
      </c>
      <c r="E93" s="31">
        <f t="shared" si="1"/>
        <v>0.54010821960349298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2:17" x14ac:dyDescent="0.25">
      <c r="B94" s="27">
        <v>44377</v>
      </c>
      <c r="C94" s="30">
        <f>Sales!F237</f>
        <v>1684270</v>
      </c>
      <c r="D94" s="30">
        <f>Returns!F238</f>
        <v>773555</v>
      </c>
      <c r="E94" s="31">
        <f t="shared" si="1"/>
        <v>0.45928206285215556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2:17" x14ac:dyDescent="0.25">
      <c r="B95" s="27">
        <v>44408</v>
      </c>
      <c r="C95" s="30">
        <f>Sales!F238</f>
        <v>1835046</v>
      </c>
      <c r="D95" s="30">
        <f>Returns!F239</f>
        <v>789611</v>
      </c>
      <c r="E95" s="31">
        <f t="shared" si="1"/>
        <v>0.43029493538581592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2:17" x14ac:dyDescent="0.25">
      <c r="B96" s="27">
        <v>44439</v>
      </c>
      <c r="C96" s="30">
        <f>Sales!F239</f>
        <v>1473483</v>
      </c>
      <c r="D96" s="30">
        <f>Returns!F240</f>
        <v>749847</v>
      </c>
      <c r="E96" s="31">
        <f t="shared" si="1"/>
        <v>0.50889423223749441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2:26" x14ac:dyDescent="0.25">
      <c r="B97" s="27">
        <v>44469</v>
      </c>
      <c r="C97" s="30">
        <f>Sales!F240</f>
        <v>2084532</v>
      </c>
      <c r="D97" s="30">
        <f>Returns!F241</f>
        <v>729666</v>
      </c>
      <c r="E97" s="31">
        <f t="shared" si="1"/>
        <v>0.35003828197408338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2:26" x14ac:dyDescent="0.25">
      <c r="B98" s="27">
        <v>44500</v>
      </c>
      <c r="C98" s="30">
        <f>Sales!F241</f>
        <v>2570748</v>
      </c>
      <c r="D98" s="30">
        <f>Returns!F242</f>
        <v>802782</v>
      </c>
      <c r="E98" s="31">
        <f t="shared" si="1"/>
        <v>0.31227564895509013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2:26" x14ac:dyDescent="0.25">
      <c r="B99" s="27">
        <v>44530</v>
      </c>
      <c r="C99" s="30">
        <f>Sales!F242</f>
        <v>2451384</v>
      </c>
      <c r="D99" s="30">
        <f>Returns!F243</f>
        <v>683789</v>
      </c>
      <c r="E99" s="31">
        <f t="shared" si="1"/>
        <v>0.27893997839587759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2:26" x14ac:dyDescent="0.25">
      <c r="B100" s="27">
        <v>44561</v>
      </c>
      <c r="C100" s="30">
        <f>Sales!F243</f>
        <v>1098533</v>
      </c>
      <c r="D100" s="30">
        <f>Returns!F244</f>
        <v>645861</v>
      </c>
      <c r="E100" s="31">
        <f t="shared" si="1"/>
        <v>0.58793044906252245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26" x14ac:dyDescent="0.25">
      <c r="B101" s="27">
        <v>44592</v>
      </c>
      <c r="C101" s="30">
        <f>Sales!F244</f>
        <v>2017647</v>
      </c>
      <c r="D101" s="30">
        <f>Returns!F245</f>
        <v>797577</v>
      </c>
      <c r="E101" s="31">
        <f t="shared" si="1"/>
        <v>0.39530056546065789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26" x14ac:dyDescent="0.25">
      <c r="B102" s="27">
        <v>44620</v>
      </c>
      <c r="C102" s="30">
        <f>Sales!F245</f>
        <v>1469649</v>
      </c>
      <c r="D102" s="30">
        <f>Returns!F246</f>
        <v>598080</v>
      </c>
      <c r="E102" s="31">
        <f t="shared" si="1"/>
        <v>0.40695431358099793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2:26" x14ac:dyDescent="0.25">
      <c r="B103" s="27">
        <v>44651</v>
      </c>
      <c r="C103" s="30">
        <f>Sales!F246</f>
        <v>1915640</v>
      </c>
      <c r="D103" s="30">
        <f>Returns!F247</f>
        <v>775767</v>
      </c>
      <c r="E103" s="31">
        <f t="shared" si="1"/>
        <v>0.40496492033993858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S103" s="65" t="s">
        <v>64</v>
      </c>
      <c r="T103" s="65"/>
      <c r="U103" s="65" t="s">
        <v>60</v>
      </c>
      <c r="V103" s="65"/>
      <c r="W103" s="65" t="s">
        <v>61</v>
      </c>
      <c r="X103" s="65"/>
      <c r="Y103" s="65" t="s">
        <v>62</v>
      </c>
      <c r="Z103" s="65"/>
    </row>
    <row r="104" spans="2:26" x14ac:dyDescent="0.25">
      <c r="B104" s="32">
        <v>44681</v>
      </c>
      <c r="C104" s="33">
        <f>Sales!F247</f>
        <v>1912268</v>
      </c>
      <c r="D104" s="33">
        <f>Returns!F248</f>
        <v>879151</v>
      </c>
      <c r="E104" s="34">
        <f t="shared" si="1"/>
        <v>0.45974256746439307</v>
      </c>
      <c r="F104" s="66" t="s">
        <v>55</v>
      </c>
      <c r="G104" s="66"/>
      <c r="H104" s="66"/>
      <c r="I104" s="33"/>
      <c r="J104" s="33"/>
      <c r="K104" s="33"/>
      <c r="L104" s="33"/>
      <c r="M104" s="33"/>
      <c r="N104" s="33"/>
      <c r="O104" s="67" t="s">
        <v>63</v>
      </c>
      <c r="P104" s="67"/>
      <c r="Q104" s="67"/>
      <c r="S104" s="42" t="s">
        <v>55</v>
      </c>
      <c r="T104" s="43" t="s">
        <v>63</v>
      </c>
      <c r="U104" s="42" t="s">
        <v>55</v>
      </c>
      <c r="V104" s="43" t="s">
        <v>63</v>
      </c>
      <c r="W104" s="42" t="s">
        <v>55</v>
      </c>
      <c r="X104" s="43" t="s">
        <v>63</v>
      </c>
      <c r="Y104" s="42" t="s">
        <v>55</v>
      </c>
      <c r="Z104" s="43" t="s">
        <v>63</v>
      </c>
    </row>
    <row r="105" spans="2:26" x14ac:dyDescent="0.25">
      <c r="B105" s="27">
        <v>44712</v>
      </c>
      <c r="C105" s="30">
        <f>Sales!F248</f>
        <v>2097813</v>
      </c>
      <c r="D105" s="40">
        <f>Returns!F249</f>
        <v>1043379</v>
      </c>
      <c r="E105" s="31">
        <f t="shared" si="1"/>
        <v>0.49736511309635323</v>
      </c>
      <c r="F105" s="35">
        <f>_xlfn.FORECAST.ETS($B105,$D$5:$D$104,$B$5:$B$104,12,1)</f>
        <v>870699.46010408027</v>
      </c>
      <c r="G105" s="35"/>
      <c r="H105" s="35"/>
      <c r="I105" s="30">
        <f>_xlfn.FORECAST.ETS($B105,$C$5:$C$104,$B$5:$B$104,12,1)</f>
        <v>2144853.6084085987</v>
      </c>
      <c r="J105" s="30"/>
      <c r="K105" s="30"/>
      <c r="L105" s="31">
        <f>_xlfn.FORECAST.ETS($B105,$E$5:$E$104,$B$5:$B$104,12,1)</f>
        <v>0.26427749559494007</v>
      </c>
      <c r="M105" s="30"/>
      <c r="N105" s="30"/>
      <c r="O105" s="37">
        <f>I105*L105</f>
        <v>566836.54004799481</v>
      </c>
      <c r="P105" s="37"/>
      <c r="Q105" s="37"/>
      <c r="S105" s="35">
        <f>SUM(F108:F116)-SUM($D108:$D116)</f>
        <v>814637.6889369227</v>
      </c>
      <c r="T105" s="37">
        <f>SUM(O108:O116)-SUM($D108:$D116)</f>
        <v>556114.21894181706</v>
      </c>
      <c r="U105" s="35">
        <f>ABS(S105)</f>
        <v>814637.6889369227</v>
      </c>
      <c r="V105" s="37">
        <f>ABS(T105)</f>
        <v>556114.21894181706</v>
      </c>
      <c r="W105" s="54">
        <f>U105/SUM(D108:D116)</f>
        <v>0.12738881109124636</v>
      </c>
      <c r="X105" s="55">
        <f>V105/SUM(D108:D116)</f>
        <v>8.6962253458200245E-2</v>
      </c>
      <c r="Y105" s="35">
        <f>S105^2</f>
        <v>663634564236.49048</v>
      </c>
      <c r="Z105" s="37">
        <f>T105^2</f>
        <v>309263024509.26721</v>
      </c>
    </row>
    <row r="106" spans="2:26" x14ac:dyDescent="0.25">
      <c r="B106" s="27">
        <v>44742</v>
      </c>
      <c r="C106" s="30">
        <f>Sales!F249</f>
        <v>1908877</v>
      </c>
      <c r="D106" s="40">
        <f>Returns!F250</f>
        <v>914775</v>
      </c>
      <c r="E106" s="31">
        <f t="shared" si="1"/>
        <v>0.47922155277684209</v>
      </c>
      <c r="F106" s="35">
        <f t="shared" ref="F106:F116" si="2">_xlfn.FORECAST.ETS($B106,$D$5:$D$104,$B$5:$B$104,12,1)</f>
        <v>973660.56642059109</v>
      </c>
      <c r="G106" s="35"/>
      <c r="H106" s="35"/>
      <c r="I106" s="30">
        <f t="shared" ref="I106:I116" si="3">_xlfn.FORECAST.ETS($B106,$C$5:$C$104,$B$5:$B$104,12,1)</f>
        <v>2648919.7174357269</v>
      </c>
      <c r="J106" s="30"/>
      <c r="K106" s="30"/>
      <c r="L106" s="31">
        <f t="shared" ref="L106:L116" si="4">_xlfn.FORECAST.ETS($B106,$E$5:$E$104,$B$5:$B$104,12,1)</f>
        <v>0.19451627014150902</v>
      </c>
      <c r="M106" s="30"/>
      <c r="N106" s="30"/>
      <c r="O106" s="37">
        <f t="shared" ref="O106:P121" si="5">I106*L106</f>
        <v>515257.98333989759</v>
      </c>
      <c r="P106" s="37"/>
      <c r="Q106" s="37"/>
      <c r="S106" s="35"/>
      <c r="T106" s="37"/>
      <c r="U106" s="35"/>
      <c r="V106" s="37"/>
      <c r="W106" s="44"/>
      <c r="X106" s="45"/>
      <c r="Y106" s="35"/>
      <c r="Z106" s="37"/>
    </row>
    <row r="107" spans="2:26" x14ac:dyDescent="0.25">
      <c r="B107" s="27">
        <v>44773</v>
      </c>
      <c r="C107" s="30">
        <f>Sales!F250</f>
        <v>1618414</v>
      </c>
      <c r="D107" s="40">
        <f>Returns!F251</f>
        <v>863124</v>
      </c>
      <c r="E107" s="31">
        <f t="shared" si="1"/>
        <v>0.53331471428200694</v>
      </c>
      <c r="F107" s="35">
        <f t="shared" si="2"/>
        <v>934139.58660453046</v>
      </c>
      <c r="G107" s="35"/>
      <c r="H107" s="35"/>
      <c r="I107" s="30">
        <f t="shared" si="3"/>
        <v>1587724.8080088331</v>
      </c>
      <c r="J107" s="30"/>
      <c r="K107" s="30"/>
      <c r="L107" s="31">
        <f t="shared" si="4"/>
        <v>0.95275415994403301</v>
      </c>
      <c r="M107" s="30"/>
      <c r="N107" s="30"/>
      <c r="O107" s="37">
        <f t="shared" si="5"/>
        <v>1512711.4156767568</v>
      </c>
      <c r="P107" s="37"/>
      <c r="Q107" s="37"/>
      <c r="S107" s="35"/>
      <c r="T107" s="37"/>
      <c r="U107" s="35"/>
      <c r="V107" s="37"/>
      <c r="W107" s="44"/>
      <c r="X107" s="45"/>
      <c r="Y107" s="35"/>
      <c r="Z107" s="37"/>
    </row>
    <row r="108" spans="2:26" x14ac:dyDescent="0.25">
      <c r="B108" s="27">
        <v>44804</v>
      </c>
      <c r="C108" s="30">
        <f>Sales!F251</f>
        <v>1879305</v>
      </c>
      <c r="D108" s="40">
        <f>Returns!F252</f>
        <v>732936</v>
      </c>
      <c r="E108" s="31">
        <f t="shared" si="1"/>
        <v>0.39000375138681587</v>
      </c>
      <c r="F108" s="35">
        <f t="shared" si="2"/>
        <v>783894.67816188</v>
      </c>
      <c r="G108" s="35"/>
      <c r="H108" s="35"/>
      <c r="I108" s="30">
        <f t="shared" si="3"/>
        <v>1949773.948007911</v>
      </c>
      <c r="J108" s="30"/>
      <c r="K108" s="30"/>
      <c r="L108" s="31">
        <f t="shared" si="4"/>
        <v>0.41031148534069117</v>
      </c>
      <c r="M108" s="30"/>
      <c r="N108" s="30"/>
      <c r="O108" s="37">
        <f t="shared" si="5"/>
        <v>800014.6446857095</v>
      </c>
      <c r="P108" s="37"/>
      <c r="Q108" s="37"/>
      <c r="S108" s="35"/>
      <c r="T108" s="37"/>
      <c r="U108" s="35"/>
      <c r="V108" s="37"/>
      <c r="W108" s="44"/>
      <c r="X108" s="45"/>
      <c r="Y108" s="35"/>
      <c r="Z108" s="37"/>
    </row>
    <row r="109" spans="2:26" x14ac:dyDescent="0.25">
      <c r="B109" s="27">
        <v>44834</v>
      </c>
      <c r="C109" s="30">
        <f>Sales!F252</f>
        <v>1857968</v>
      </c>
      <c r="D109" s="40">
        <f>Returns!F253</f>
        <v>771386</v>
      </c>
      <c r="E109" s="31">
        <f t="shared" si="1"/>
        <v>0.41517722587256617</v>
      </c>
      <c r="F109" s="35">
        <f t="shared" si="2"/>
        <v>789133.33202868816</v>
      </c>
      <c r="G109" s="35"/>
      <c r="H109" s="35"/>
      <c r="I109" s="30">
        <f t="shared" si="3"/>
        <v>1878084.9806685764</v>
      </c>
      <c r="J109" s="30"/>
      <c r="K109" s="30"/>
      <c r="L109" s="31">
        <f t="shared" si="4"/>
        <v>0.36973019137966656</v>
      </c>
      <c r="M109" s="30"/>
      <c r="N109" s="30"/>
      <c r="O109" s="37">
        <f t="shared" si="5"/>
        <v>694384.71932987019</v>
      </c>
      <c r="P109" s="37"/>
      <c r="Q109" s="37"/>
      <c r="S109" s="35"/>
      <c r="T109" s="37"/>
      <c r="U109" s="35"/>
      <c r="V109" s="37"/>
      <c r="W109" s="44"/>
      <c r="X109" s="45"/>
      <c r="Y109" s="35"/>
      <c r="Z109" s="37"/>
    </row>
    <row r="110" spans="2:26" x14ac:dyDescent="0.25">
      <c r="B110" s="27">
        <v>44865</v>
      </c>
      <c r="C110" s="30">
        <f>Sales!F253</f>
        <v>1892506</v>
      </c>
      <c r="D110" s="40">
        <f>Returns!F254</f>
        <v>844946</v>
      </c>
      <c r="E110" s="31">
        <f t="shared" si="1"/>
        <v>0.44646939032161587</v>
      </c>
      <c r="F110" s="35">
        <f t="shared" si="2"/>
        <v>926013.85806931811</v>
      </c>
      <c r="G110" s="35"/>
      <c r="H110" s="35"/>
      <c r="I110" s="30">
        <f t="shared" si="3"/>
        <v>1956520.870642012</v>
      </c>
      <c r="J110" s="30"/>
      <c r="K110" s="30"/>
      <c r="L110" s="31">
        <f t="shared" si="4"/>
        <v>0.45430850479331836</v>
      </c>
      <c r="M110" s="30"/>
      <c r="N110" s="30"/>
      <c r="O110" s="37">
        <f t="shared" si="5"/>
        <v>888864.07133829396</v>
      </c>
      <c r="P110" s="37"/>
      <c r="Q110" s="37"/>
      <c r="S110" s="35"/>
      <c r="T110" s="37"/>
      <c r="U110" s="35"/>
      <c r="V110" s="37"/>
      <c r="W110" s="44"/>
      <c r="X110" s="45"/>
      <c r="Y110" s="35"/>
      <c r="Z110" s="37"/>
    </row>
    <row r="111" spans="2:26" x14ac:dyDescent="0.25">
      <c r="B111" s="27">
        <v>44895</v>
      </c>
      <c r="C111" s="30">
        <f>Sales!F254</f>
        <v>1591839</v>
      </c>
      <c r="D111" s="40">
        <f>Returns!F255</f>
        <v>659309</v>
      </c>
      <c r="E111" s="31">
        <f t="shared" si="1"/>
        <v>0.41418070546079094</v>
      </c>
      <c r="F111" s="35">
        <f t="shared" si="2"/>
        <v>853651.07858766685</v>
      </c>
      <c r="G111" s="35"/>
      <c r="H111" s="35"/>
      <c r="I111" s="30">
        <f t="shared" si="3"/>
        <v>1756696.6903329086</v>
      </c>
      <c r="J111" s="30"/>
      <c r="K111" s="30"/>
      <c r="L111" s="31">
        <f t="shared" si="4"/>
        <v>0.69164665977154338</v>
      </c>
      <c r="M111" s="30"/>
      <c r="N111" s="30"/>
      <c r="O111" s="37">
        <f t="shared" si="5"/>
        <v>1215013.3981004816</v>
      </c>
      <c r="P111" s="37"/>
      <c r="Q111" s="37"/>
      <c r="S111" s="35"/>
      <c r="T111" s="37"/>
      <c r="U111" s="35"/>
      <c r="V111" s="37"/>
      <c r="W111" s="44"/>
      <c r="X111" s="45"/>
      <c r="Y111" s="35"/>
      <c r="Z111" s="37"/>
    </row>
    <row r="112" spans="2:26" x14ac:dyDescent="0.25">
      <c r="B112" s="27">
        <v>44926</v>
      </c>
      <c r="C112" s="30">
        <f>Sales!F255</f>
        <v>1480278</v>
      </c>
      <c r="D112" s="40">
        <f>Returns!F256</f>
        <v>580836</v>
      </c>
      <c r="E112" s="31">
        <f t="shared" si="1"/>
        <v>0.39238305237259485</v>
      </c>
      <c r="F112" s="35">
        <f t="shared" si="2"/>
        <v>789123.77579381515</v>
      </c>
      <c r="G112" s="35"/>
      <c r="H112" s="35"/>
      <c r="I112" s="30">
        <f t="shared" si="3"/>
        <v>1777863.8184882919</v>
      </c>
      <c r="J112" s="30"/>
      <c r="K112" s="30"/>
      <c r="L112" s="31">
        <f t="shared" si="4"/>
        <v>0.37445748225422071</v>
      </c>
      <c r="M112" s="30"/>
      <c r="N112" s="30"/>
      <c r="O112" s="37">
        <f t="shared" si="5"/>
        <v>665734.4092620007</v>
      </c>
      <c r="P112" s="37"/>
      <c r="Q112" s="37"/>
      <c r="S112" s="35"/>
      <c r="T112" s="37"/>
      <c r="U112" s="35"/>
      <c r="V112" s="37"/>
      <c r="W112" s="44"/>
      <c r="X112" s="45"/>
      <c r="Y112" s="35"/>
      <c r="Z112" s="37"/>
    </row>
    <row r="113" spans="2:26" x14ac:dyDescent="0.25">
      <c r="B113" s="27">
        <v>44957</v>
      </c>
      <c r="C113" s="30">
        <f>Sales!F256</f>
        <v>1750182</v>
      </c>
      <c r="D113" s="40">
        <f>Returns!F257</f>
        <v>742867</v>
      </c>
      <c r="E113" s="31">
        <f t="shared" si="1"/>
        <v>0.42445128563772228</v>
      </c>
      <c r="F113" s="35">
        <f t="shared" si="2"/>
        <v>711295.55485745007</v>
      </c>
      <c r="G113" s="35"/>
      <c r="H113" s="35"/>
      <c r="I113" s="30">
        <f t="shared" si="3"/>
        <v>1997121.1098431784</v>
      </c>
      <c r="J113" s="30"/>
      <c r="K113" s="30"/>
      <c r="L113" s="31">
        <f t="shared" si="4"/>
        <v>0.23299348827762847</v>
      </c>
      <c r="M113" s="30"/>
      <c r="N113" s="30"/>
      <c r="O113" s="37">
        <f t="shared" si="5"/>
        <v>465316.21389525098</v>
      </c>
      <c r="P113" s="37"/>
      <c r="Q113" s="37"/>
      <c r="S113" s="35"/>
      <c r="T113" s="37"/>
      <c r="U113" s="35"/>
      <c r="V113" s="37"/>
      <c r="W113" s="44"/>
      <c r="X113" s="45"/>
      <c r="Y113" s="35"/>
      <c r="Z113" s="37"/>
    </row>
    <row r="114" spans="2:26" x14ac:dyDescent="0.25">
      <c r="B114" s="27">
        <v>44985</v>
      </c>
      <c r="C114" s="30">
        <f>Sales!F257</f>
        <v>1250480</v>
      </c>
      <c r="D114" s="40">
        <f>Returns!F258</f>
        <v>640775</v>
      </c>
      <c r="E114" s="31">
        <f t="shared" si="1"/>
        <v>0.51242322947987973</v>
      </c>
      <c r="F114" s="35">
        <f t="shared" si="2"/>
        <v>731219.91731227632</v>
      </c>
      <c r="G114" s="35"/>
      <c r="H114" s="35"/>
      <c r="I114" s="30">
        <f t="shared" si="3"/>
        <v>1624277.5501467716</v>
      </c>
      <c r="J114" s="30"/>
      <c r="K114" s="30"/>
      <c r="L114" s="31">
        <f t="shared" si="4"/>
        <v>0.52362720991268241</v>
      </c>
      <c r="M114" s="30"/>
      <c r="N114" s="30"/>
      <c r="O114" s="37">
        <f t="shared" si="5"/>
        <v>850515.92170716112</v>
      </c>
      <c r="P114" s="37"/>
      <c r="Q114" s="37"/>
      <c r="S114" s="35"/>
      <c r="T114" s="37"/>
      <c r="U114" s="35"/>
      <c r="V114" s="37"/>
      <c r="W114" s="44"/>
      <c r="X114" s="45"/>
      <c r="Y114" s="35"/>
      <c r="Z114" s="37"/>
    </row>
    <row r="115" spans="2:26" x14ac:dyDescent="0.25">
      <c r="B115" s="27">
        <v>45016</v>
      </c>
      <c r="C115" s="30">
        <f>Sales!F258</f>
        <v>1546926</v>
      </c>
      <c r="D115" s="40">
        <f>Returns!F259</f>
        <v>657125</v>
      </c>
      <c r="E115" s="31">
        <f t="shared" si="1"/>
        <v>0.42479407547613784</v>
      </c>
      <c r="F115" s="35">
        <f t="shared" si="2"/>
        <v>812812.18845917587</v>
      </c>
      <c r="G115" s="35"/>
      <c r="H115" s="35"/>
      <c r="I115" s="30">
        <f t="shared" si="3"/>
        <v>1921680.0762916363</v>
      </c>
      <c r="J115" s="30"/>
      <c r="K115" s="30"/>
      <c r="L115" s="31">
        <f t="shared" si="4"/>
        <v>0.39147941727915947</v>
      </c>
      <c r="M115" s="30"/>
      <c r="N115" s="30"/>
      <c r="O115" s="37">
        <f t="shared" si="5"/>
        <v>752298.19646362052</v>
      </c>
      <c r="P115" s="37"/>
      <c r="Q115" s="37"/>
      <c r="S115" s="35"/>
      <c r="T115" s="37"/>
      <c r="U115" s="35"/>
      <c r="V115" s="37"/>
      <c r="W115" s="44"/>
      <c r="X115" s="45"/>
      <c r="Y115" s="35"/>
      <c r="Z115" s="37"/>
    </row>
    <row r="116" spans="2:26" x14ac:dyDescent="0.25">
      <c r="B116" s="32">
        <v>45046</v>
      </c>
      <c r="C116" s="33">
        <f>Sales!F259</f>
        <v>1562354</v>
      </c>
      <c r="D116" s="41">
        <f>Returns!F260</f>
        <v>764712</v>
      </c>
      <c r="E116" s="34">
        <f t="shared" si="1"/>
        <v>0.48946141527464326</v>
      </c>
      <c r="F116" s="36">
        <f t="shared" si="2"/>
        <v>812385.30566665204</v>
      </c>
      <c r="G116" s="36"/>
      <c r="H116" s="36"/>
      <c r="I116" s="33">
        <f t="shared" si="3"/>
        <v>1985791.4123103034</v>
      </c>
      <c r="J116" s="33"/>
      <c r="K116" s="33"/>
      <c r="L116" s="34">
        <f t="shared" si="4"/>
        <v>0.3116463493209648</v>
      </c>
      <c r="M116" s="33"/>
      <c r="N116" s="33"/>
      <c r="O116" s="38">
        <f t="shared" si="5"/>
        <v>618864.64415942889</v>
      </c>
      <c r="P116" s="38"/>
      <c r="Q116" s="38"/>
      <c r="S116" s="36"/>
      <c r="T116" s="38"/>
      <c r="U116" s="36"/>
      <c r="V116" s="38"/>
      <c r="W116" s="46"/>
      <c r="X116" s="47"/>
      <c r="Y116" s="36"/>
      <c r="Z116" s="38"/>
    </row>
    <row r="117" spans="2:26" x14ac:dyDescent="0.25">
      <c r="B117" s="27">
        <v>45077</v>
      </c>
      <c r="C117" s="30">
        <f>Sales!F260</f>
        <v>1848559</v>
      </c>
      <c r="D117" s="40">
        <f>Returns!F261</f>
        <v>1169324</v>
      </c>
      <c r="E117" s="31">
        <f t="shared" si="1"/>
        <v>0.63255973977568469</v>
      </c>
      <c r="F117" s="35"/>
      <c r="G117" s="35">
        <f>_xlfn.FORECAST.ETS($B117,$D$5:$D$116,$B$5:$B$116,12,1)</f>
        <v>819667.85748438328</v>
      </c>
      <c r="H117" s="35"/>
      <c r="I117" s="30"/>
      <c r="J117" s="30">
        <f>_xlfn.FORECAST.ETS($B117,$C$5:$C$116,$B$5:$B$116,12,1)</f>
        <v>1825936.7919754062</v>
      </c>
      <c r="K117" s="30"/>
      <c r="L117" s="30"/>
      <c r="M117" s="31">
        <f>_xlfn.FORECAST.ETS($B117,$E$5:$E$116,$B$5:$B$116,12,1)</f>
        <v>0.27469818159451947</v>
      </c>
      <c r="N117" s="30"/>
      <c r="O117" s="37"/>
      <c r="P117" s="37">
        <f>J117*M117</f>
        <v>501581.51646217448</v>
      </c>
      <c r="Q117" s="37"/>
      <c r="S117" s="35">
        <f>SUM(G120:G128)-SUM($D120:$D128)</f>
        <v>1788223.3338864613</v>
      </c>
      <c r="T117" s="37">
        <f>SUM(P120:P128)-SUM($D120:$D128)</f>
        <v>902696.30385976937</v>
      </c>
      <c r="U117" s="35">
        <f>ABS(S117)</f>
        <v>1788223.3338864613</v>
      </c>
      <c r="V117" s="37">
        <f>ABS(T117)</f>
        <v>902696.30385976937</v>
      </c>
      <c r="W117" s="54">
        <f>U117/SUM(D120:D128)</f>
        <v>0.35790994963195949</v>
      </c>
      <c r="X117" s="55">
        <f>V117/SUM(D120:D128)</f>
        <v>0.18067317572980479</v>
      </c>
      <c r="Y117" s="35">
        <f>S117^2</f>
        <v>3197742691856.0107</v>
      </c>
      <c r="Z117" s="37">
        <f>T117^2</f>
        <v>814860617002.08911</v>
      </c>
    </row>
    <row r="118" spans="2:26" x14ac:dyDescent="0.25">
      <c r="B118" s="27">
        <v>45107</v>
      </c>
      <c r="C118" s="30">
        <f>Sales!F261</f>
        <v>1490169</v>
      </c>
      <c r="D118" s="40">
        <f>Returns!F262</f>
        <v>794664</v>
      </c>
      <c r="E118" s="31">
        <f t="shared" si="1"/>
        <v>0.53327105851752388</v>
      </c>
      <c r="F118" s="35"/>
      <c r="G118" s="35">
        <f t="shared" ref="G118:G128" si="6">_xlfn.FORECAST.ETS($B118,$D$5:$D$116,$B$5:$B$116,12,1)</f>
        <v>922857.17667242337</v>
      </c>
      <c r="H118" s="35"/>
      <c r="I118" s="30"/>
      <c r="J118" s="30">
        <f t="shared" ref="J118:J128" si="7">_xlfn.FORECAST.ETS($B118,$C$5:$C$116,$B$5:$B$116,12,1)</f>
        <v>2328922.8541958835</v>
      </c>
      <c r="K118" s="30"/>
      <c r="L118" s="30"/>
      <c r="M118" s="31">
        <f t="shared" ref="M118:M128" si="8">_xlfn.FORECAST.ETS($B118,$E$5:$E$116,$B$5:$B$116,12,1)</f>
        <v>0.20505191681183649</v>
      </c>
      <c r="N118" s="30"/>
      <c r="O118" s="37"/>
      <c r="P118" s="37">
        <f t="shared" si="5"/>
        <v>477550.09535975911</v>
      </c>
      <c r="Q118" s="37"/>
      <c r="S118" s="35"/>
      <c r="T118" s="37"/>
      <c r="U118" s="35"/>
      <c r="V118" s="37"/>
      <c r="W118" s="44"/>
      <c r="X118" s="45"/>
      <c r="Y118" s="35"/>
      <c r="Z118" s="37"/>
    </row>
    <row r="119" spans="2:26" x14ac:dyDescent="0.25">
      <c r="B119" s="27">
        <v>45138</v>
      </c>
      <c r="C119" s="30">
        <f>Sales!F262</f>
        <v>1347751</v>
      </c>
      <c r="D119" s="40">
        <f>Returns!F263</f>
        <v>768114</v>
      </c>
      <c r="E119" s="31">
        <f t="shared" si="1"/>
        <v>0.56992278247243</v>
      </c>
      <c r="F119" s="35"/>
      <c r="G119" s="35">
        <f t="shared" si="6"/>
        <v>883972.38607470447</v>
      </c>
      <c r="H119" s="35"/>
      <c r="I119" s="30"/>
      <c r="J119" s="30">
        <f t="shared" si="7"/>
        <v>1268429.1913180833</v>
      </c>
      <c r="K119" s="30"/>
      <c r="L119" s="30"/>
      <c r="M119" s="31">
        <f t="shared" si="8"/>
        <v>0.96264757497068854</v>
      </c>
      <c r="N119" s="30"/>
      <c r="O119" s="37"/>
      <c r="P119" s="37">
        <f t="shared" si="5"/>
        <v>1221050.2850443844</v>
      </c>
      <c r="Q119" s="37"/>
      <c r="S119" s="35"/>
      <c r="T119" s="37"/>
      <c r="U119" s="35"/>
      <c r="V119" s="37"/>
      <c r="W119" s="44"/>
      <c r="X119" s="45"/>
      <c r="Y119" s="35"/>
      <c r="Z119" s="37"/>
    </row>
    <row r="120" spans="2:26" x14ac:dyDescent="0.25">
      <c r="B120" s="27">
        <v>45169</v>
      </c>
      <c r="C120" s="30">
        <f>Sales!F263</f>
        <v>1178943</v>
      </c>
      <c r="D120" s="40">
        <f>Returns!F264</f>
        <v>596142</v>
      </c>
      <c r="E120" s="31">
        <f t="shared" si="1"/>
        <v>0.50565803435789514</v>
      </c>
      <c r="F120" s="35"/>
      <c r="G120" s="35">
        <f t="shared" si="6"/>
        <v>734356.57685488753</v>
      </c>
      <c r="H120" s="35"/>
      <c r="I120" s="30"/>
      <c r="J120" s="30">
        <f t="shared" si="7"/>
        <v>1629740.8895019277</v>
      </c>
      <c r="K120" s="30"/>
      <c r="L120" s="30"/>
      <c r="M120" s="31">
        <f t="shared" si="8"/>
        <v>0.42076458296640046</v>
      </c>
      <c r="N120" s="30"/>
      <c r="O120" s="37"/>
      <c r="P120" s="37">
        <f t="shared" si="5"/>
        <v>685737.24571456912</v>
      </c>
      <c r="Q120" s="37"/>
      <c r="S120" s="35"/>
      <c r="T120" s="37"/>
      <c r="U120" s="35"/>
      <c r="V120" s="37"/>
      <c r="W120" s="44"/>
      <c r="X120" s="45"/>
      <c r="Y120" s="35"/>
      <c r="Z120" s="37"/>
    </row>
    <row r="121" spans="2:26" x14ac:dyDescent="0.25">
      <c r="B121" s="27">
        <v>45199</v>
      </c>
      <c r="C121" s="30">
        <f>Sales!F264</f>
        <v>1458024</v>
      </c>
      <c r="D121" s="40">
        <f>Returns!F265</f>
        <v>598249</v>
      </c>
      <c r="E121" s="31">
        <f t="shared" si="1"/>
        <v>0.41031491937032588</v>
      </c>
      <c r="F121" s="35"/>
      <c r="G121" s="35">
        <f t="shared" si="6"/>
        <v>740178.16821724398</v>
      </c>
      <c r="H121" s="35"/>
      <c r="I121" s="30"/>
      <c r="J121" s="30">
        <f t="shared" si="7"/>
        <v>1557649.238439122</v>
      </c>
      <c r="K121" s="30"/>
      <c r="L121" s="30"/>
      <c r="M121" s="31">
        <f t="shared" si="8"/>
        <v>0.38034185384572794</v>
      </c>
      <c r="N121" s="30"/>
      <c r="O121" s="37"/>
      <c r="P121" s="37">
        <f t="shared" si="5"/>
        <v>592439.19898932194</v>
      </c>
      <c r="Q121" s="37"/>
      <c r="S121" s="35"/>
      <c r="T121" s="37"/>
      <c r="U121" s="35"/>
      <c r="V121" s="37"/>
      <c r="W121" s="44"/>
      <c r="X121" s="45"/>
      <c r="Y121" s="35"/>
      <c r="Z121" s="37"/>
    </row>
    <row r="122" spans="2:26" x14ac:dyDescent="0.25">
      <c r="B122" s="27">
        <v>45230</v>
      </c>
      <c r="C122" s="30">
        <f>Sales!F265</f>
        <v>1175237</v>
      </c>
      <c r="D122" s="40">
        <f>Returns!F266</f>
        <v>552569</v>
      </c>
      <c r="E122" s="31">
        <f t="shared" si="1"/>
        <v>0.4701766537302689</v>
      </c>
      <c r="F122" s="35"/>
      <c r="G122" s="35">
        <f t="shared" si="6"/>
        <v>877556.0189990598</v>
      </c>
      <c r="H122" s="35"/>
      <c r="I122" s="30"/>
      <c r="J122" s="30">
        <f t="shared" si="7"/>
        <v>1635546.3475817118</v>
      </c>
      <c r="K122" s="30"/>
      <c r="L122" s="30"/>
      <c r="M122" s="31">
        <f t="shared" si="8"/>
        <v>0.46495677566389571</v>
      </c>
      <c r="N122" s="30"/>
      <c r="O122" s="37"/>
      <c r="P122" s="37">
        <f t="shared" ref="P122:P128" si="9">J122*M122</f>
        <v>760458.35622045398</v>
      </c>
      <c r="Q122" s="37"/>
      <c r="S122" s="35"/>
      <c r="T122" s="37"/>
      <c r="U122" s="35"/>
      <c r="V122" s="37"/>
      <c r="W122" s="44"/>
      <c r="X122" s="45"/>
      <c r="Y122" s="35"/>
      <c r="Z122" s="37"/>
    </row>
    <row r="123" spans="2:26" x14ac:dyDescent="0.25">
      <c r="B123" s="27">
        <v>45260</v>
      </c>
      <c r="C123" s="30">
        <f>Sales!F266</f>
        <v>1396111</v>
      </c>
      <c r="D123" s="40">
        <f>Returns!F267</f>
        <v>723371</v>
      </c>
      <c r="E123" s="31">
        <f t="shared" si="1"/>
        <v>0.51813287052390533</v>
      </c>
      <c r="F123" s="35"/>
      <c r="G123" s="35">
        <f t="shared" si="6"/>
        <v>805653.52280997031</v>
      </c>
      <c r="H123" s="35"/>
      <c r="I123" s="30"/>
      <c r="J123" s="30">
        <f t="shared" si="7"/>
        <v>1435223.4895442117</v>
      </c>
      <c r="K123" s="30"/>
      <c r="L123" s="30"/>
      <c r="M123" s="31">
        <f t="shared" si="8"/>
        <v>0.70211768079968251</v>
      </c>
      <c r="N123" s="30"/>
      <c r="O123" s="37"/>
      <c r="P123" s="37">
        <f t="shared" si="9"/>
        <v>1007695.7879080093</v>
      </c>
      <c r="Q123" s="37"/>
      <c r="S123" s="35"/>
      <c r="T123" s="37"/>
      <c r="U123" s="35"/>
      <c r="V123" s="37"/>
      <c r="W123" s="44"/>
      <c r="X123" s="45"/>
      <c r="Y123" s="35"/>
      <c r="Z123" s="37"/>
    </row>
    <row r="124" spans="2:26" x14ac:dyDescent="0.25">
      <c r="B124" s="27">
        <v>45291</v>
      </c>
      <c r="C124" s="30">
        <f>Sales!F267</f>
        <v>-1238482</v>
      </c>
      <c r="D124" s="40">
        <f>Returns!F268</f>
        <v>474374</v>
      </c>
      <c r="E124" s="31">
        <f t="shared" si="1"/>
        <v>-0.3830285785340441</v>
      </c>
      <c r="F124" s="35"/>
      <c r="G124" s="35">
        <f t="shared" si="6"/>
        <v>741765.45706513664</v>
      </c>
      <c r="H124" s="35"/>
      <c r="I124" s="30"/>
      <c r="J124" s="30">
        <f t="shared" si="7"/>
        <v>1455881.8122785282</v>
      </c>
      <c r="K124" s="30"/>
      <c r="L124" s="30"/>
      <c r="M124" s="31">
        <f t="shared" si="8"/>
        <v>0.38535736362351097</v>
      </c>
      <c r="N124" s="30"/>
      <c r="O124" s="37"/>
      <c r="P124" s="37">
        <f t="shared" si="9"/>
        <v>561034.7769270729</v>
      </c>
      <c r="Q124" s="37"/>
      <c r="S124" s="35"/>
      <c r="T124" s="37"/>
      <c r="U124" s="35"/>
      <c r="V124" s="37"/>
      <c r="W124" s="44"/>
      <c r="X124" s="45"/>
      <c r="Y124" s="35"/>
      <c r="Z124" s="37"/>
    </row>
    <row r="125" spans="2:26" x14ac:dyDescent="0.25">
      <c r="B125" s="27">
        <v>45322</v>
      </c>
      <c r="C125" s="30">
        <f>Sales!F268</f>
        <v>1105293</v>
      </c>
      <c r="D125" s="40">
        <f>Returns!F269</f>
        <v>446934</v>
      </c>
      <c r="E125" s="31">
        <f t="shared" si="1"/>
        <v>0.40435793947849125</v>
      </c>
      <c r="F125" s="35"/>
      <c r="G125" s="35">
        <f t="shared" si="6"/>
        <v>664766.13602753473</v>
      </c>
      <c r="H125" s="35"/>
      <c r="I125" s="30"/>
      <c r="J125" s="30">
        <f t="shared" si="7"/>
        <v>1674828.0867690288</v>
      </c>
      <c r="K125" s="30"/>
      <c r="L125" s="30"/>
      <c r="M125" s="31">
        <f t="shared" si="8"/>
        <v>0.24415642777768121</v>
      </c>
      <c r="N125" s="30"/>
      <c r="O125" s="37"/>
      <c r="P125" s="37">
        <f t="shared" si="9"/>
        <v>408920.04280725436</v>
      </c>
      <c r="Q125" s="37"/>
      <c r="S125" s="35"/>
      <c r="T125" s="37"/>
      <c r="U125" s="35"/>
      <c r="V125" s="37"/>
      <c r="W125" s="44"/>
      <c r="X125" s="45"/>
      <c r="Y125" s="35"/>
      <c r="Z125" s="37"/>
    </row>
    <row r="126" spans="2:26" x14ac:dyDescent="0.25">
      <c r="B126" s="27">
        <v>45351</v>
      </c>
      <c r="C126" s="30">
        <f>Sales!F269</f>
        <v>1030784</v>
      </c>
      <c r="D126" s="40">
        <f>Returns!F270</f>
        <v>524013</v>
      </c>
      <c r="E126" s="31">
        <f t="shared" si="1"/>
        <v>0.5083635368806656</v>
      </c>
      <c r="F126" s="35"/>
      <c r="G126" s="35">
        <f t="shared" si="6"/>
        <v>685714.40902143961</v>
      </c>
      <c r="H126" s="35"/>
      <c r="I126" s="30"/>
      <c r="J126" s="30">
        <f t="shared" si="7"/>
        <v>1288219.3383956333</v>
      </c>
      <c r="K126" s="30"/>
      <c r="L126" s="30"/>
      <c r="M126" s="31">
        <f t="shared" si="8"/>
        <v>0.54501233345266809</v>
      </c>
      <c r="N126" s="30"/>
      <c r="O126" s="37"/>
      <c r="P126" s="37">
        <f t="shared" si="9"/>
        <v>702095.4276178563</v>
      </c>
      <c r="Q126" s="37"/>
      <c r="S126" s="35"/>
      <c r="T126" s="37"/>
      <c r="U126" s="35"/>
      <c r="V126" s="37"/>
      <c r="W126" s="44"/>
      <c r="X126" s="45"/>
      <c r="Y126" s="35"/>
      <c r="Z126" s="37"/>
    </row>
    <row r="127" spans="2:26" x14ac:dyDescent="0.25">
      <c r="B127" s="27">
        <v>45382</v>
      </c>
      <c r="C127" s="30">
        <f>Sales!F270</f>
        <v>988335</v>
      </c>
      <c r="D127" s="40">
        <f>Returns!F271</f>
        <v>441046</v>
      </c>
      <c r="E127" s="31">
        <f t="shared" si="1"/>
        <v>0.44625152402778412</v>
      </c>
      <c r="F127" s="35"/>
      <c r="G127" s="35">
        <f t="shared" si="6"/>
        <v>767135.74431323144</v>
      </c>
      <c r="H127" s="35"/>
      <c r="I127" s="30"/>
      <c r="J127" s="30">
        <f t="shared" si="7"/>
        <v>1598519.0839154155</v>
      </c>
      <c r="K127" s="30"/>
      <c r="L127" s="30"/>
      <c r="M127" s="31">
        <f t="shared" si="8"/>
        <v>0.40264804014349409</v>
      </c>
      <c r="N127" s="30"/>
      <c r="O127" s="37"/>
      <c r="P127" s="37">
        <f t="shared" si="9"/>
        <v>643640.57627051556</v>
      </c>
      <c r="Q127" s="37"/>
      <c r="S127" s="35"/>
      <c r="T127" s="37"/>
      <c r="U127" s="35"/>
      <c r="V127" s="37"/>
      <c r="W127" s="44"/>
      <c r="X127" s="45"/>
      <c r="Y127" s="35"/>
      <c r="Z127" s="37"/>
    </row>
    <row r="128" spans="2:26" x14ac:dyDescent="0.25">
      <c r="B128" s="32">
        <v>45412</v>
      </c>
      <c r="C128" s="33">
        <f>Sales!F271</f>
        <v>1184178</v>
      </c>
      <c r="D128" s="41">
        <f>Returns!F272</f>
        <v>639596</v>
      </c>
      <c r="E128" s="34">
        <f t="shared" si="1"/>
        <v>0.54011812413336513</v>
      </c>
      <c r="F128" s="36"/>
      <c r="G128" s="36">
        <f t="shared" si="6"/>
        <v>767391.30057795742</v>
      </c>
      <c r="H128" s="36"/>
      <c r="I128" s="33"/>
      <c r="J128" s="33">
        <f t="shared" si="7"/>
        <v>1662213.6747579973</v>
      </c>
      <c r="K128" s="33"/>
      <c r="L128" s="33"/>
      <c r="M128" s="34">
        <f t="shared" si="8"/>
        <v>0.32304444341843908</v>
      </c>
      <c r="N128" s="33"/>
      <c r="O128" s="38"/>
      <c r="P128" s="38">
        <f t="shared" si="9"/>
        <v>536968.8914047156</v>
      </c>
      <c r="Q128" s="38"/>
      <c r="S128" s="36"/>
      <c r="T128" s="38"/>
      <c r="U128" s="36"/>
      <c r="V128" s="38"/>
      <c r="W128" s="46"/>
      <c r="X128" s="47"/>
      <c r="Y128" s="36"/>
      <c r="Z128" s="38"/>
    </row>
    <row r="129" spans="2:28" x14ac:dyDescent="0.25">
      <c r="B129" s="27">
        <v>45443</v>
      </c>
      <c r="C129" s="30">
        <f>Sales!F272</f>
        <v>1059846</v>
      </c>
      <c r="D129" s="40">
        <f>Returns!F273</f>
        <v>507090</v>
      </c>
      <c r="E129" s="31">
        <f t="shared" si="1"/>
        <v>0.47845630402907591</v>
      </c>
      <c r="F129" s="35"/>
      <c r="G129" s="35"/>
      <c r="H129" s="35">
        <f>_xlfn.FORECAST.ETS($B129,$D$5:$D$128,$B$5:$B$128,12,1)</f>
        <v>628844.11750466877</v>
      </c>
      <c r="I129" s="30"/>
      <c r="J129" s="30"/>
      <c r="K129" s="30">
        <f>_xlfn.FORECAST.ETS($B129,$C$5:$C$128,$B$5:$B$128,12,1)</f>
        <v>1197373.3928345183</v>
      </c>
      <c r="L129" s="30"/>
      <c r="M129" s="30"/>
      <c r="N129" s="31">
        <f>_xlfn.FORECAST.ETS($B129,$E$5:$E$128,$B$5:$B$128,12,1)</f>
        <v>0.57539455833552544</v>
      </c>
      <c r="O129" s="37"/>
      <c r="P129" s="37"/>
      <c r="Q129" s="37">
        <f>K129*N129</f>
        <v>688962.1345327273</v>
      </c>
      <c r="S129" s="35">
        <f>SUM(H132:H140)-SUM($D132:$D140)</f>
        <v>1642755.4888150347</v>
      </c>
      <c r="T129" s="37">
        <f>SUM(Q132:Q140)-SUM($D132:$D140)</f>
        <v>2269438.3876226246</v>
      </c>
      <c r="U129" s="35">
        <f>ABS(S129)</f>
        <v>1642755.4888150347</v>
      </c>
      <c r="V129" s="37">
        <f>ABS(T129)</f>
        <v>2269438.3876226246</v>
      </c>
      <c r="W129" s="54">
        <f>U129/SUM(D132:D140)</f>
        <v>0.48635544428063443</v>
      </c>
      <c r="X129" s="55">
        <f>V129/SUM(D132:D140)</f>
        <v>0.67189166178096082</v>
      </c>
      <c r="Y129" s="35">
        <f>S129^2</f>
        <v>2698645596031.9238</v>
      </c>
      <c r="Z129" s="37">
        <f>T129^2</f>
        <v>5150350595215.1787</v>
      </c>
    </row>
    <row r="130" spans="2:28" x14ac:dyDescent="0.25">
      <c r="B130" s="27">
        <v>45473</v>
      </c>
      <c r="C130" s="30">
        <f>Sales!F273</f>
        <v>856685</v>
      </c>
      <c r="D130" s="40">
        <f>Returns!F274</f>
        <v>578654</v>
      </c>
      <c r="E130" s="31">
        <f t="shared" si="1"/>
        <v>0.67545714002229529</v>
      </c>
      <c r="F130" s="35"/>
      <c r="G130" s="35"/>
      <c r="H130" s="35">
        <f t="shared" ref="H130:H140" si="10">_xlfn.FORECAST.ETS($B130,$D$5:$D$128,$B$5:$B$128,12,1)</f>
        <v>730726.13367468212</v>
      </c>
      <c r="I130" s="30"/>
      <c r="J130" s="30"/>
      <c r="K130" s="30">
        <f t="shared" ref="K130:K140" si="11">_xlfn.FORECAST.ETS($B130,$C$5:$C$128,$B$5:$B$128,12,1)</f>
        <v>1370829.1429136703</v>
      </c>
      <c r="L130" s="30"/>
      <c r="M130" s="30"/>
      <c r="N130" s="31">
        <f t="shared" ref="N130:N140" si="12">_xlfn.FORECAST.ETS($B130,$E$5:$E$128,$B$5:$B$128,12,1)</f>
        <v>0.48319568922418221</v>
      </c>
      <c r="O130" s="37"/>
      <c r="P130" s="37"/>
      <c r="Q130" s="37">
        <f t="shared" ref="Q130:Q140" si="13">K130*N130</f>
        <v>662378.73251876584</v>
      </c>
      <c r="S130" s="35"/>
      <c r="T130" s="37"/>
      <c r="U130" s="35"/>
      <c r="V130" s="37"/>
      <c r="W130" s="44"/>
      <c r="X130" s="45"/>
      <c r="Y130" s="35"/>
      <c r="Z130" s="37"/>
    </row>
    <row r="131" spans="2:28" x14ac:dyDescent="0.25">
      <c r="B131" s="27">
        <v>45504</v>
      </c>
      <c r="C131" s="30">
        <f>Sales!F274</f>
        <v>868308</v>
      </c>
      <c r="D131" s="40">
        <f>Returns!F275</f>
        <v>389495</v>
      </c>
      <c r="E131" s="31">
        <f t="shared" si="1"/>
        <v>0.44856778930978408</v>
      </c>
      <c r="F131" s="35"/>
      <c r="G131" s="35"/>
      <c r="H131" s="35">
        <f t="shared" si="10"/>
        <v>691297.84448231012</v>
      </c>
      <c r="I131" s="30"/>
      <c r="J131" s="30"/>
      <c r="K131" s="30">
        <f t="shared" si="11"/>
        <v>1188031.6338182061</v>
      </c>
      <c r="L131" s="30"/>
      <c r="M131" s="30"/>
      <c r="N131" s="31">
        <f t="shared" si="12"/>
        <v>0.79472585041974775</v>
      </c>
      <c r="O131" s="37"/>
      <c r="P131" s="37"/>
      <c r="Q131" s="37">
        <f t="shared" si="13"/>
        <v>944159.45051173621</v>
      </c>
      <c r="S131" s="35"/>
      <c r="T131" s="37"/>
      <c r="U131" s="35"/>
      <c r="V131" s="37"/>
      <c r="W131" s="44"/>
      <c r="X131" s="45"/>
      <c r="Y131" s="35"/>
      <c r="Z131" s="37"/>
    </row>
    <row r="132" spans="2:28" x14ac:dyDescent="0.25">
      <c r="B132" s="27">
        <v>45535</v>
      </c>
      <c r="C132" s="30">
        <f>Sales!F275</f>
        <v>1029631</v>
      </c>
      <c r="D132" s="40">
        <f>Returns!F276</f>
        <v>456721</v>
      </c>
      <c r="E132" s="31">
        <f t="shared" si="1"/>
        <v>0.44357735926754344</v>
      </c>
      <c r="F132" s="35"/>
      <c r="G132" s="35"/>
      <c r="H132" s="35">
        <f t="shared" si="10"/>
        <v>541057.89071297925</v>
      </c>
      <c r="I132" s="30"/>
      <c r="J132" s="30"/>
      <c r="K132" s="30">
        <f t="shared" si="11"/>
        <v>1181237.3507077384</v>
      </c>
      <c r="L132" s="30"/>
      <c r="M132" s="30"/>
      <c r="N132" s="31">
        <f t="shared" si="12"/>
        <v>0.56923605652441278</v>
      </c>
      <c r="O132" s="37"/>
      <c r="P132" s="37"/>
      <c r="Q132" s="37">
        <f t="shared" si="13"/>
        <v>672402.89133621776</v>
      </c>
      <c r="S132" s="35"/>
      <c r="T132" s="37"/>
      <c r="U132" s="35"/>
      <c r="V132" s="37"/>
      <c r="W132" s="44"/>
      <c r="X132" s="45"/>
      <c r="Y132" s="35"/>
      <c r="Z132" s="37"/>
    </row>
    <row r="133" spans="2:28" x14ac:dyDescent="0.25">
      <c r="B133" s="27">
        <v>45565</v>
      </c>
      <c r="C133" s="30">
        <f>Sales!F276</f>
        <v>881201</v>
      </c>
      <c r="D133" s="40">
        <f>Returns!F277</f>
        <v>414412</v>
      </c>
      <c r="E133" s="31">
        <f t="shared" si="1"/>
        <v>0.47028090072526019</v>
      </c>
      <c r="F133" s="35"/>
      <c r="G133" s="35"/>
      <c r="H133" s="35">
        <f t="shared" si="10"/>
        <v>546263.89065572631</v>
      </c>
      <c r="I133" s="30"/>
      <c r="J133" s="30"/>
      <c r="K133" s="30">
        <f t="shared" si="11"/>
        <v>1345565.0634658737</v>
      </c>
      <c r="L133" s="30"/>
      <c r="M133" s="30"/>
      <c r="N133" s="31">
        <f t="shared" si="12"/>
        <v>0.52907798421365815</v>
      </c>
      <c r="O133" s="37"/>
      <c r="P133" s="37"/>
      <c r="Q133" s="37">
        <f t="shared" si="13"/>
        <v>711908.85140684748</v>
      </c>
      <c r="S133" s="35"/>
      <c r="T133" s="37"/>
      <c r="U133" s="35"/>
      <c r="V133" s="37"/>
      <c r="W133" s="44"/>
      <c r="X133" s="45"/>
      <c r="Y133" s="35"/>
      <c r="Z133" s="37"/>
    </row>
    <row r="134" spans="2:28" x14ac:dyDescent="0.25">
      <c r="B134" s="27">
        <v>45596</v>
      </c>
      <c r="C134" s="30">
        <f>Sales!F277</f>
        <v>1192270</v>
      </c>
      <c r="D134" s="40">
        <f>Returns!F278</f>
        <v>457602</v>
      </c>
      <c r="E134" s="31">
        <f t="shared" ref="E134:E140" si="14">IFERROR(D134/C134,0)</f>
        <v>0.38380735907135127</v>
      </c>
      <c r="F134" s="35"/>
      <c r="G134" s="35"/>
      <c r="H134" s="35">
        <f t="shared" si="10"/>
        <v>682794.12587465555</v>
      </c>
      <c r="I134" s="30"/>
      <c r="J134" s="30"/>
      <c r="K134" s="30">
        <f t="shared" si="11"/>
        <v>1392169.2863590526</v>
      </c>
      <c r="L134" s="30"/>
      <c r="M134" s="30"/>
      <c r="N134" s="31">
        <f t="shared" si="12"/>
        <v>0.56138550713434532</v>
      </c>
      <c r="O134" s="37"/>
      <c r="P134" s="37"/>
      <c r="Q134" s="37">
        <f t="shared" si="13"/>
        <v>781543.66083953634</v>
      </c>
      <c r="S134" s="35"/>
      <c r="T134" s="37"/>
      <c r="U134" s="35"/>
      <c r="V134" s="37"/>
      <c r="W134" s="44"/>
      <c r="X134" s="45"/>
      <c r="Y134" s="35"/>
      <c r="Z134" s="37"/>
    </row>
    <row r="135" spans="2:28" x14ac:dyDescent="0.25">
      <c r="B135" s="27">
        <v>45626</v>
      </c>
      <c r="C135" s="30">
        <f>Sales!F278</f>
        <v>689024</v>
      </c>
      <c r="D135" s="40">
        <f>Returns!F279</f>
        <v>368352</v>
      </c>
      <c r="E135" s="31">
        <f t="shared" si="14"/>
        <v>0.53459966561396988</v>
      </c>
      <c r="F135" s="35"/>
      <c r="G135" s="35"/>
      <c r="H135" s="35">
        <f t="shared" si="10"/>
        <v>610576.95009203441</v>
      </c>
      <c r="I135" s="30"/>
      <c r="J135" s="30"/>
      <c r="K135" s="30">
        <f t="shared" si="11"/>
        <v>1191711.1082007806</v>
      </c>
      <c r="L135" s="30"/>
      <c r="M135" s="30"/>
      <c r="N135" s="31">
        <f t="shared" si="12"/>
        <v>0.68258102960603984</v>
      </c>
      <c r="O135" s="37"/>
      <c r="P135" s="37"/>
      <c r="Q135" s="37">
        <f t="shared" si="13"/>
        <v>813439.39522864355</v>
      </c>
      <c r="S135" s="35"/>
      <c r="T135" s="37"/>
      <c r="U135" s="35"/>
      <c r="V135" s="37"/>
      <c r="W135" s="44"/>
      <c r="X135" s="45"/>
      <c r="Y135" s="35"/>
      <c r="Z135" s="37"/>
    </row>
    <row r="136" spans="2:28" x14ac:dyDescent="0.25">
      <c r="B136" s="27">
        <v>45657</v>
      </c>
      <c r="C136" s="30">
        <f>Sales!F279</f>
        <v>716765</v>
      </c>
      <c r="D136" s="40">
        <f>Returns!F280</f>
        <v>354909</v>
      </c>
      <c r="E136" s="31">
        <f t="shared" si="14"/>
        <v>0.49515392074110759</v>
      </c>
      <c r="F136" s="35"/>
      <c r="G136" s="35"/>
      <c r="H136" s="35">
        <f t="shared" si="10"/>
        <v>545737.30488160194</v>
      </c>
      <c r="I136" s="30"/>
      <c r="J136" s="30"/>
      <c r="K136" s="30">
        <f t="shared" si="11"/>
        <v>594404.75138502906</v>
      </c>
      <c r="L136" s="30"/>
      <c r="M136" s="30"/>
      <c r="N136" s="31">
        <f t="shared" si="12"/>
        <v>0.46874194848025469</v>
      </c>
      <c r="O136" s="37"/>
      <c r="P136" s="37"/>
      <c r="Q136" s="37">
        <f t="shared" si="13"/>
        <v>278622.44135013991</v>
      </c>
      <c r="S136" s="35"/>
      <c r="T136" s="37"/>
      <c r="U136" s="35"/>
      <c r="V136" s="37"/>
      <c r="W136" s="44"/>
      <c r="X136" s="45"/>
      <c r="Y136" s="35"/>
      <c r="Z136" s="37"/>
    </row>
    <row r="137" spans="2:28" x14ac:dyDescent="0.25">
      <c r="B137" s="27">
        <v>45688</v>
      </c>
      <c r="C137" s="30">
        <f>Sales!F280</f>
        <v>888324</v>
      </c>
      <c r="D137" s="40">
        <f>Returns!F281</f>
        <v>292492</v>
      </c>
      <c r="E137" s="31">
        <f t="shared" si="14"/>
        <v>0.32926274647538512</v>
      </c>
      <c r="F137" s="35"/>
      <c r="G137" s="35"/>
      <c r="H137" s="35">
        <f t="shared" si="10"/>
        <v>468172.95351051132</v>
      </c>
      <c r="I137" s="30"/>
      <c r="J137" s="30"/>
      <c r="K137" s="30">
        <f t="shared" si="11"/>
        <v>1341610.4316565834</v>
      </c>
      <c r="L137" s="30"/>
      <c r="M137" s="30"/>
      <c r="N137" s="31">
        <f t="shared" si="12"/>
        <v>0.47513798702613136</v>
      </c>
      <c r="O137" s="37"/>
      <c r="P137" s="37"/>
      <c r="Q137" s="37">
        <f t="shared" si="13"/>
        <v>637450.07987056824</v>
      </c>
      <c r="S137" s="35"/>
      <c r="T137" s="37"/>
      <c r="U137" s="35"/>
      <c r="V137" s="37"/>
      <c r="W137" s="44"/>
      <c r="X137" s="45"/>
      <c r="Y137" s="35"/>
      <c r="Z137" s="37"/>
    </row>
    <row r="138" spans="2:28" x14ac:dyDescent="0.25">
      <c r="B138" s="27">
        <v>45716</v>
      </c>
      <c r="C138" s="30">
        <f>Sales!F281</f>
        <v>913131</v>
      </c>
      <c r="D138" s="40">
        <f>Returns!F282</f>
        <v>277164</v>
      </c>
      <c r="E138" s="31">
        <f t="shared" si="14"/>
        <v>0.30353147576853706</v>
      </c>
      <c r="F138" s="35"/>
      <c r="G138" s="35"/>
      <c r="H138" s="35">
        <f t="shared" si="10"/>
        <v>487841.34482542233</v>
      </c>
      <c r="I138" s="30"/>
      <c r="J138" s="30"/>
      <c r="K138" s="30">
        <f t="shared" si="11"/>
        <v>1067780.5670268317</v>
      </c>
      <c r="L138" s="30"/>
      <c r="M138" s="30"/>
      <c r="N138" s="31">
        <f t="shared" si="12"/>
        <v>0.59274736814710516</v>
      </c>
      <c r="O138" s="37"/>
      <c r="P138" s="37"/>
      <c r="Q138" s="37">
        <f t="shared" si="13"/>
        <v>632924.12086377805</v>
      </c>
      <c r="S138" s="35"/>
      <c r="T138" s="37"/>
      <c r="U138" s="35"/>
      <c r="V138" s="37"/>
      <c r="W138" s="44"/>
      <c r="X138" s="45"/>
      <c r="Y138" s="35"/>
      <c r="Z138" s="37"/>
    </row>
    <row r="139" spans="2:28" x14ac:dyDescent="0.25">
      <c r="B139" s="27">
        <v>45747</v>
      </c>
      <c r="C139" s="30">
        <f>Sales!F282</f>
        <v>597514</v>
      </c>
      <c r="D139" s="40">
        <f>Returns!F283</f>
        <v>450406</v>
      </c>
      <c r="E139" s="31">
        <f t="shared" si="14"/>
        <v>0.75379991096442933</v>
      </c>
      <c r="F139" s="35"/>
      <c r="G139" s="35"/>
      <c r="H139" s="35">
        <f t="shared" si="10"/>
        <v>569067.44725299091</v>
      </c>
      <c r="I139" s="30"/>
      <c r="J139" s="30"/>
      <c r="K139" s="30">
        <f t="shared" si="11"/>
        <v>1236161.7439860154</v>
      </c>
      <c r="L139" s="30"/>
      <c r="M139" s="30"/>
      <c r="N139" s="31">
        <f t="shared" si="12"/>
        <v>0.37975613510176037</v>
      </c>
      <c r="O139" s="37"/>
      <c r="P139" s="37"/>
      <c r="Q139" s="37">
        <f t="shared" si="13"/>
        <v>469440.00625678099</v>
      </c>
      <c r="S139" s="35"/>
      <c r="T139" s="37"/>
      <c r="U139" s="35"/>
      <c r="V139" s="37"/>
      <c r="W139" s="44"/>
      <c r="X139" s="45"/>
      <c r="Y139" s="35"/>
      <c r="Z139" s="37"/>
    </row>
    <row r="140" spans="2:28" x14ac:dyDescent="0.25">
      <c r="B140" s="27">
        <v>45777</v>
      </c>
      <c r="C140" s="30">
        <f>Sales!F283</f>
        <v>1032644</v>
      </c>
      <c r="D140" s="40">
        <f>Returns!F284</f>
        <v>305627</v>
      </c>
      <c r="E140" s="31">
        <f t="shared" si="14"/>
        <v>0.29596550214788447</v>
      </c>
      <c r="F140" s="35"/>
      <c r="G140" s="35"/>
      <c r="H140" s="35">
        <f t="shared" si="10"/>
        <v>568928.58100911311</v>
      </c>
      <c r="I140" s="30"/>
      <c r="J140" s="30"/>
      <c r="K140" s="30">
        <f t="shared" si="11"/>
        <v>1232247.9535594019</v>
      </c>
      <c r="L140" s="30"/>
      <c r="M140" s="30"/>
      <c r="N140" s="31">
        <f t="shared" si="12"/>
        <v>0.5269977836800751</v>
      </c>
      <c r="O140" s="37"/>
      <c r="P140" s="37"/>
      <c r="Q140" s="39">
        <f t="shared" si="13"/>
        <v>649391.94047011295</v>
      </c>
      <c r="S140" s="35"/>
      <c r="T140" s="37"/>
      <c r="U140" s="35"/>
      <c r="V140" s="37"/>
      <c r="W140" s="44"/>
      <c r="X140" s="45"/>
      <c r="Y140" s="35"/>
      <c r="Z140" s="37"/>
    </row>
    <row r="141" spans="2:28" x14ac:dyDescent="0.25">
      <c r="B141" s="27"/>
      <c r="C141" s="30"/>
      <c r="D141" s="30"/>
      <c r="E141" s="31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2:28" x14ac:dyDescent="0.25">
      <c r="B142" s="27"/>
      <c r="C142" s="30"/>
      <c r="D142" s="30"/>
      <c r="E142" s="31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S142" s="65" t="s">
        <v>64</v>
      </c>
      <c r="T142" s="65"/>
      <c r="U142" s="65" t="s">
        <v>60</v>
      </c>
      <c r="V142" s="65"/>
      <c r="W142" s="65" t="s">
        <v>61</v>
      </c>
      <c r="X142" s="65"/>
      <c r="Y142" s="65" t="s">
        <v>62</v>
      </c>
      <c r="Z142" s="65"/>
      <c r="AA142" s="65" t="s">
        <v>68</v>
      </c>
      <c r="AB142" s="65"/>
    </row>
    <row r="143" spans="2:28" x14ac:dyDescent="0.25">
      <c r="B143" s="27"/>
      <c r="C143" s="30"/>
      <c r="D143" s="30"/>
      <c r="E143" s="31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S143" s="42" t="s">
        <v>55</v>
      </c>
      <c r="T143" s="43" t="s">
        <v>63</v>
      </c>
      <c r="U143" s="42" t="s">
        <v>55</v>
      </c>
      <c r="V143" s="43" t="s">
        <v>63</v>
      </c>
      <c r="W143" s="42" t="s">
        <v>55</v>
      </c>
      <c r="X143" s="43" t="s">
        <v>63</v>
      </c>
      <c r="Y143" s="42" t="s">
        <v>55</v>
      </c>
      <c r="Z143" s="43" t="s">
        <v>63</v>
      </c>
      <c r="AA143" s="42" t="s">
        <v>55</v>
      </c>
      <c r="AB143" s="43" t="s">
        <v>63</v>
      </c>
    </row>
    <row r="144" spans="2:28" x14ac:dyDescent="0.25">
      <c r="R144" t="s">
        <v>57</v>
      </c>
      <c r="S144" s="48">
        <f>AVERAGE(S105:S116)</f>
        <v>814637.6889369227</v>
      </c>
      <c r="T144" s="48">
        <f t="shared" ref="T144:X144" si="15">AVERAGE(T105:T116)</f>
        <v>556114.21894181706</v>
      </c>
      <c r="U144" s="48">
        <f t="shared" si="15"/>
        <v>814637.6889369227</v>
      </c>
      <c r="V144" s="48">
        <f t="shared" si="15"/>
        <v>556114.21894181706</v>
      </c>
      <c r="W144" s="49">
        <f t="shared" si="15"/>
        <v>0.12738881109124636</v>
      </c>
      <c r="X144" s="49">
        <f t="shared" si="15"/>
        <v>8.6962253458200245E-2</v>
      </c>
      <c r="Y144" s="48">
        <f>SQRT(AVERAGE(Y105:Y116))</f>
        <v>814637.6889369227</v>
      </c>
      <c r="Z144" s="48">
        <f>SQRT(AVERAGE(Z105:Z116))</f>
        <v>556114.21894181706</v>
      </c>
    </row>
    <row r="145" spans="18:28" x14ac:dyDescent="0.25">
      <c r="R145" t="s">
        <v>58</v>
      </c>
      <c r="S145" s="48">
        <f t="shared" ref="S145:X145" si="16">AVERAGE(S117:S128)</f>
        <v>1788223.3338864613</v>
      </c>
      <c r="T145" s="48">
        <f t="shared" si="16"/>
        <v>902696.30385976937</v>
      </c>
      <c r="U145" s="48">
        <f t="shared" si="16"/>
        <v>1788223.3338864613</v>
      </c>
      <c r="V145" s="48">
        <f t="shared" si="16"/>
        <v>902696.30385976937</v>
      </c>
      <c r="W145" s="49">
        <f t="shared" si="16"/>
        <v>0.35790994963195949</v>
      </c>
      <c r="X145" s="49">
        <f t="shared" si="16"/>
        <v>0.18067317572980479</v>
      </c>
      <c r="Y145" s="48">
        <f>SQRT(AVERAGE(Y117:Y128))</f>
        <v>1788223.3338864613</v>
      </c>
      <c r="Z145" s="48">
        <f>SQRT(AVERAGE(Z117:Z128))</f>
        <v>902696.30385976937</v>
      </c>
    </row>
    <row r="146" spans="18:28" x14ac:dyDescent="0.25">
      <c r="R146" t="s">
        <v>59</v>
      </c>
      <c r="S146" s="56">
        <f t="shared" ref="S146:X146" si="17">AVERAGE(S129:S140)</f>
        <v>1642755.4888150347</v>
      </c>
      <c r="T146" s="56">
        <f t="shared" si="17"/>
        <v>2269438.3876226246</v>
      </c>
      <c r="U146" s="56">
        <f t="shared" si="17"/>
        <v>1642755.4888150347</v>
      </c>
      <c r="V146" s="56">
        <f t="shared" si="17"/>
        <v>2269438.3876226246</v>
      </c>
      <c r="W146" s="57">
        <f t="shared" si="17"/>
        <v>0.48635544428063443</v>
      </c>
      <c r="X146" s="57">
        <f t="shared" si="17"/>
        <v>0.67189166178096082</v>
      </c>
      <c r="Y146" s="56">
        <f>SQRT(AVERAGE(Y129:Y140))</f>
        <v>1642755.4888150347</v>
      </c>
      <c r="Z146" s="56">
        <f>SQRT(AVERAGE(Z129:Z140))</f>
        <v>2269438.3876226246</v>
      </c>
      <c r="AA146" s="52"/>
      <c r="AB146" s="52"/>
    </row>
    <row r="147" spans="18:28" x14ac:dyDescent="0.25">
      <c r="R147" t="s">
        <v>69</v>
      </c>
      <c r="S147" s="48">
        <f>AVERAGE(S144:S146)</f>
        <v>1415205.5038794728</v>
      </c>
      <c r="T147" s="48">
        <f t="shared" ref="T147:X147" si="18">AVERAGE(T144:T146)</f>
        <v>1242749.6368080704</v>
      </c>
      <c r="U147" s="48">
        <f t="shared" si="18"/>
        <v>1415205.5038794728</v>
      </c>
      <c r="V147" s="48">
        <f t="shared" si="18"/>
        <v>1242749.6368080704</v>
      </c>
      <c r="W147" s="49">
        <f t="shared" si="18"/>
        <v>0.32388473500128012</v>
      </c>
      <c r="X147" s="49">
        <f t="shared" si="18"/>
        <v>0.31317569698965531</v>
      </c>
      <c r="Y147" s="48">
        <f>AVERAGE(Y144:Y146)</f>
        <v>1415205.5038794728</v>
      </c>
      <c r="Z147" s="48">
        <f>AVERAGE(Z144:Z146)</f>
        <v>1242749.6368080704</v>
      </c>
      <c r="AA147" s="30">
        <f>SQRT(AVERAGE(Y105,Y117,Y129))</f>
        <v>1478740.7764856811</v>
      </c>
      <c r="AB147" s="30">
        <f>SQRT(AVERAGE(Z105,Z117,Z129))</f>
        <v>1446198.9532018679</v>
      </c>
    </row>
    <row r="148" spans="18:28" x14ac:dyDescent="0.25">
      <c r="R148" t="s">
        <v>70</v>
      </c>
      <c r="S148" s="48">
        <f>ABS(S147)</f>
        <v>1415205.5038794728</v>
      </c>
      <c r="T148" s="48">
        <f>ABS(T147)</f>
        <v>1242749.6368080704</v>
      </c>
      <c r="U148" s="48"/>
      <c r="V148" s="48"/>
      <c r="W148" s="49"/>
      <c r="X148" s="49"/>
      <c r="AA148" s="30"/>
      <c r="AB148" s="30"/>
    </row>
    <row r="149" spans="18:28" x14ac:dyDescent="0.25">
      <c r="S149" s="65" t="s">
        <v>65</v>
      </c>
      <c r="T149" s="65"/>
      <c r="U149" s="65"/>
      <c r="V149" s="65"/>
      <c r="W149" s="65"/>
      <c r="X149" s="65"/>
      <c r="Y149" s="65"/>
      <c r="Z149" s="65"/>
    </row>
    <row r="150" spans="18:28" x14ac:dyDescent="0.25">
      <c r="S150" s="65" t="s">
        <v>64</v>
      </c>
      <c r="T150" s="65"/>
      <c r="U150" s="65" t="s">
        <v>60</v>
      </c>
      <c r="V150" s="65"/>
      <c r="W150" s="65" t="s">
        <v>61</v>
      </c>
      <c r="X150" s="65"/>
      <c r="Y150" s="65" t="s">
        <v>62</v>
      </c>
      <c r="Z150" s="65"/>
      <c r="AA150" s="65" t="s">
        <v>68</v>
      </c>
      <c r="AB150" s="65"/>
    </row>
    <row r="151" spans="18:28" x14ac:dyDescent="0.25">
      <c r="S151" s="42" t="s">
        <v>55</v>
      </c>
      <c r="T151" s="43" t="s">
        <v>63</v>
      </c>
      <c r="U151" s="42" t="s">
        <v>55</v>
      </c>
      <c r="V151" s="43" t="s">
        <v>63</v>
      </c>
      <c r="W151" s="42" t="s">
        <v>55</v>
      </c>
      <c r="X151" s="43" t="s">
        <v>63</v>
      </c>
      <c r="Y151" s="42" t="s">
        <v>55</v>
      </c>
      <c r="Z151" s="43" t="s">
        <v>63</v>
      </c>
      <c r="AA151" s="42" t="s">
        <v>55</v>
      </c>
      <c r="AB151" s="43" t="s">
        <v>63</v>
      </c>
    </row>
    <row r="152" spans="18:28" x14ac:dyDescent="0.25">
      <c r="R152" t="s">
        <v>57</v>
      </c>
      <c r="S152">
        <f t="shared" ref="S152:S154" si="19">IF(ABS(S144)&lt;=ABS(T144),1,2)</f>
        <v>2</v>
      </c>
      <c r="T152">
        <f t="shared" ref="T152:T154" si="20">IF(ABS(T144)&lt;=ABS(S144),1,2)</f>
        <v>1</v>
      </c>
      <c r="U152" s="50">
        <f>RANK(U144,$U144:$V144,1)</f>
        <v>2</v>
      </c>
      <c r="V152">
        <f>RANK(V144,$U144:$V144,1)</f>
        <v>1</v>
      </c>
      <c r="W152" s="50">
        <f>RANK(W144,$W144:$X144,1)</f>
        <v>2</v>
      </c>
      <c r="X152">
        <f>RANK(X144,$W144:$X144,1)</f>
        <v>1</v>
      </c>
      <c r="Y152" s="50">
        <f>RANK(Y144,$Y144:$Z144,1)</f>
        <v>2</v>
      </c>
      <c r="Z152">
        <f>RANK(Z144,$Y144:$Z144,1)</f>
        <v>1</v>
      </c>
    </row>
    <row r="153" spans="18:28" x14ac:dyDescent="0.25">
      <c r="R153" t="s">
        <v>58</v>
      </c>
      <c r="S153">
        <f t="shared" si="19"/>
        <v>2</v>
      </c>
      <c r="T153">
        <f t="shared" si="20"/>
        <v>1</v>
      </c>
      <c r="U153" s="50">
        <f t="shared" ref="U153:V154" si="21">RANK(U145,$U145:$V145,1)</f>
        <v>2</v>
      </c>
      <c r="V153">
        <f t="shared" si="21"/>
        <v>1</v>
      </c>
      <c r="W153" s="50">
        <f t="shared" ref="W153:X154" si="22">RANK(W145,$W145:$X145,1)</f>
        <v>2</v>
      </c>
      <c r="X153">
        <f t="shared" si="22"/>
        <v>1</v>
      </c>
      <c r="Y153" s="50">
        <f t="shared" ref="Y153:Z154" si="23">RANK(Y145,$Y145:$Z145,1)</f>
        <v>2</v>
      </c>
      <c r="Z153">
        <f t="shared" si="23"/>
        <v>1</v>
      </c>
    </row>
    <row r="154" spans="18:28" x14ac:dyDescent="0.25">
      <c r="R154" t="s">
        <v>59</v>
      </c>
      <c r="S154" s="52">
        <f t="shared" si="19"/>
        <v>1</v>
      </c>
      <c r="T154" s="59">
        <f t="shared" si="20"/>
        <v>2</v>
      </c>
      <c r="U154" s="58">
        <f t="shared" si="21"/>
        <v>1</v>
      </c>
      <c r="V154" s="52">
        <f t="shared" si="21"/>
        <v>2</v>
      </c>
      <c r="W154" s="58">
        <f t="shared" si="22"/>
        <v>1</v>
      </c>
      <c r="X154" s="52">
        <f t="shared" si="22"/>
        <v>2</v>
      </c>
      <c r="Y154" s="58">
        <f t="shared" si="23"/>
        <v>1</v>
      </c>
      <c r="Z154" s="52">
        <f t="shared" si="23"/>
        <v>2</v>
      </c>
      <c r="AA154" s="52"/>
      <c r="AB154" s="52"/>
    </row>
    <row r="155" spans="18:28" x14ac:dyDescent="0.25">
      <c r="R155" t="s">
        <v>69</v>
      </c>
      <c r="S155">
        <f>IF(ABS(S147)&lt;=ABS(T147),1,2)</f>
        <v>2</v>
      </c>
      <c r="T155">
        <f>IF(ABS(T147)&lt;=ABS(S147),1,2)</f>
        <v>1</v>
      </c>
      <c r="U155">
        <f>RANK(U147,$U147:$V147,1)</f>
        <v>2</v>
      </c>
      <c r="V155">
        <f>RANK(V147,$U147:$V147,1)</f>
        <v>1</v>
      </c>
      <c r="W155">
        <f>RANK(W147,$W147:$X147,1)</f>
        <v>2</v>
      </c>
      <c r="X155">
        <f>RANK(X147,$W147:$X147,1)</f>
        <v>1</v>
      </c>
      <c r="Y155">
        <f>RANK(Y147,$Y147:$Z147,1)</f>
        <v>2</v>
      </c>
      <c r="Z155">
        <f>RANK(Z147,$Y147:$Z147,1)</f>
        <v>1</v>
      </c>
      <c r="AA155">
        <f>RANK(AA147,$AA147:$AB147,1)</f>
        <v>2</v>
      </c>
      <c r="AB155">
        <f>RANK(AB147,$AA147:$AB147,1)</f>
        <v>1</v>
      </c>
    </row>
    <row r="157" spans="18:28" x14ac:dyDescent="0.25">
      <c r="S157" s="64" t="s">
        <v>66</v>
      </c>
      <c r="T157" s="64"/>
    </row>
    <row r="158" spans="18:28" x14ac:dyDescent="0.25">
      <c r="S158" s="42" t="s">
        <v>55</v>
      </c>
      <c r="T158" s="43" t="s">
        <v>63</v>
      </c>
      <c r="V158" s="52" t="s">
        <v>67</v>
      </c>
    </row>
    <row r="159" spans="18:28" x14ac:dyDescent="0.25">
      <c r="S159" s="51">
        <f>AVERAGE(S155,U155,W155,Y155)</f>
        <v>2</v>
      </c>
      <c r="T159" s="51">
        <f>AVERAGE(T155,V155,X155,Z155)</f>
        <v>1</v>
      </c>
      <c r="V159" s="53" t="str">
        <f>IF(S159&lt;=T159,$S$158,$T$158)</f>
        <v>Returns as %</v>
      </c>
    </row>
    <row r="162" spans="19:20" x14ac:dyDescent="0.25">
      <c r="S162" s="49"/>
      <c r="T162" s="49"/>
    </row>
  </sheetData>
  <mergeCells count="23">
    <mergeCell ref="S157:T157"/>
    <mergeCell ref="AA142:AB142"/>
    <mergeCell ref="S149:Z149"/>
    <mergeCell ref="S150:T150"/>
    <mergeCell ref="U150:V150"/>
    <mergeCell ref="W150:X150"/>
    <mergeCell ref="Y150:Z150"/>
    <mergeCell ref="AA150:AB150"/>
    <mergeCell ref="S142:T142"/>
    <mergeCell ref="U142:V142"/>
    <mergeCell ref="W142:X142"/>
    <mergeCell ref="Y142:Z142"/>
    <mergeCell ref="U103:V103"/>
    <mergeCell ref="W103:X103"/>
    <mergeCell ref="Y103:Z103"/>
    <mergeCell ref="F104:H104"/>
    <mergeCell ref="O104:Q104"/>
    <mergeCell ref="S103:T103"/>
    <mergeCell ref="C2:E2"/>
    <mergeCell ref="F2:Q2"/>
    <mergeCell ref="C3:E3"/>
    <mergeCell ref="F3:H3"/>
    <mergeCell ref="I3:Q3"/>
  </mergeCells>
  <pageMargins left="0.7" right="0.7" top="0.75" bottom="0.75" header="0.3" footer="0.3"/>
  <customProperties>
    <customPr name="OrphanNamesChecke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B0D4B-AA7E-4104-AB11-A2C3DEE01B10}">
  <dimension ref="B2:AB162"/>
  <sheetViews>
    <sheetView topLeftCell="J1" workbookViewId="0">
      <pane ySplit="4" topLeftCell="A132" activePane="bottomLeft" state="frozen"/>
      <selection activeCell="R159" sqref="R159"/>
      <selection pane="bottomLeft" activeCell="R159" sqref="R159"/>
    </sheetView>
  </sheetViews>
  <sheetFormatPr defaultRowHeight="15" x14ac:dyDescent="0.25"/>
  <cols>
    <col min="2" max="2" width="14.7109375" bestFit="1" customWidth="1"/>
    <col min="3" max="17" width="13" customWidth="1"/>
    <col min="18" max="18" width="22.5703125" bestFit="1" customWidth="1"/>
    <col min="19" max="19" width="13.28515625" bestFit="1" customWidth="1"/>
    <col min="20" max="20" width="12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2.140625" bestFit="1" customWidth="1"/>
    <col min="25" max="26" width="20" bestFit="1" customWidth="1"/>
    <col min="27" max="28" width="14.7109375" customWidth="1"/>
  </cols>
  <sheetData>
    <row r="2" spans="2:17" x14ac:dyDescent="0.25">
      <c r="C2" s="61" t="s">
        <v>41</v>
      </c>
      <c r="D2" s="61"/>
      <c r="E2" s="61"/>
      <c r="F2" s="61" t="s">
        <v>44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x14ac:dyDescent="0.25">
      <c r="C3" s="62"/>
      <c r="D3" s="62"/>
      <c r="E3" s="62"/>
      <c r="F3" s="63" t="s">
        <v>55</v>
      </c>
      <c r="G3" s="63"/>
      <c r="H3" s="63"/>
      <c r="I3" s="63" t="s">
        <v>56</v>
      </c>
      <c r="J3" s="63"/>
      <c r="K3" s="63"/>
      <c r="L3" s="63"/>
      <c r="M3" s="63"/>
      <c r="N3" s="63"/>
      <c r="O3" s="63"/>
      <c r="P3" s="63"/>
      <c r="Q3" s="63"/>
    </row>
    <row r="4" spans="2:17" x14ac:dyDescent="0.25">
      <c r="B4" t="s">
        <v>0</v>
      </c>
      <c r="C4" s="26" t="s">
        <v>42</v>
      </c>
      <c r="D4" s="26" t="s">
        <v>43</v>
      </c>
      <c r="E4" s="26" t="s">
        <v>45</v>
      </c>
      <c r="F4" s="26" t="s">
        <v>49</v>
      </c>
      <c r="G4" s="26" t="s">
        <v>50</v>
      </c>
      <c r="H4" s="26" t="s">
        <v>51</v>
      </c>
      <c r="I4" s="26" t="s">
        <v>46</v>
      </c>
      <c r="J4" s="26" t="s">
        <v>47</v>
      </c>
      <c r="K4" s="26" t="s">
        <v>48</v>
      </c>
      <c r="L4" s="26" t="s">
        <v>52</v>
      </c>
      <c r="M4" s="26" t="s">
        <v>53</v>
      </c>
      <c r="N4" s="26" t="s">
        <v>54</v>
      </c>
      <c r="O4" s="26" t="s">
        <v>49</v>
      </c>
      <c r="P4" s="26" t="s">
        <v>50</v>
      </c>
      <c r="Q4" s="26" t="s">
        <v>51</v>
      </c>
    </row>
    <row r="5" spans="2:17" x14ac:dyDescent="0.25">
      <c r="B5" s="27">
        <v>41670</v>
      </c>
      <c r="C5" s="30">
        <f>Sales!G148</f>
        <v>5141374</v>
      </c>
      <c r="D5" s="30">
        <f>Returns!G149</f>
        <v>3355954</v>
      </c>
      <c r="E5" s="31">
        <f>IFERROR(D5/C5,0)</f>
        <v>0.65273485258998865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2:17" x14ac:dyDescent="0.25">
      <c r="B6" s="27">
        <v>41698</v>
      </c>
      <c r="C6" s="30">
        <f>Sales!G149</f>
        <v>4981504</v>
      </c>
      <c r="D6" s="30">
        <f>Returns!G150</f>
        <v>2633219</v>
      </c>
      <c r="E6" s="31">
        <f t="shared" ref="E6:E69" si="0">IFERROR(D6/C6,0)</f>
        <v>0.52859919413895884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2:17" x14ac:dyDescent="0.25">
      <c r="B7" s="27">
        <v>41729</v>
      </c>
      <c r="C7" s="30">
        <f>Sales!G150</f>
        <v>5220893</v>
      </c>
      <c r="D7" s="30">
        <f>Returns!G151</f>
        <v>3280725</v>
      </c>
      <c r="E7" s="31">
        <f t="shared" si="0"/>
        <v>0.6283838799224577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2:17" x14ac:dyDescent="0.25">
      <c r="B8" s="27">
        <v>41759</v>
      </c>
      <c r="C8" s="30">
        <f>Sales!G151</f>
        <v>5768710</v>
      </c>
      <c r="D8" s="30">
        <f>Returns!G152</f>
        <v>3555131</v>
      </c>
      <c r="E8" s="31">
        <f t="shared" si="0"/>
        <v>0.61627833605780147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2:17" x14ac:dyDescent="0.25">
      <c r="B9" s="27">
        <v>41790</v>
      </c>
      <c r="C9" s="30">
        <f>Sales!G152</f>
        <v>5522168</v>
      </c>
      <c r="D9" s="30">
        <f>Returns!G153</f>
        <v>3950331</v>
      </c>
      <c r="E9" s="31">
        <f t="shared" si="0"/>
        <v>0.71535871418616748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2:17" x14ac:dyDescent="0.25">
      <c r="B10" s="27">
        <v>41820</v>
      </c>
      <c r="C10" s="30">
        <f>Sales!G153</f>
        <v>5386637</v>
      </c>
      <c r="D10" s="30">
        <f>Returns!G154</f>
        <v>3393114</v>
      </c>
      <c r="E10" s="31">
        <f t="shared" si="0"/>
        <v>0.62991324642815172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2:17" x14ac:dyDescent="0.25">
      <c r="B11" s="27">
        <v>41851</v>
      </c>
      <c r="C11" s="30">
        <f>Sales!G154</f>
        <v>4959455</v>
      </c>
      <c r="D11" s="30">
        <f>Returns!G155</f>
        <v>3387264</v>
      </c>
      <c r="E11" s="31">
        <f t="shared" si="0"/>
        <v>0.68299117544165644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2:17" x14ac:dyDescent="0.25">
      <c r="B12" s="27">
        <v>41882</v>
      </c>
      <c r="C12" s="30">
        <f>Sales!G155</f>
        <v>4700228</v>
      </c>
      <c r="D12" s="30">
        <f>Returns!G156</f>
        <v>2682310</v>
      </c>
      <c r="E12" s="31">
        <f t="shared" si="0"/>
        <v>0.57067657143440698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2:17" x14ac:dyDescent="0.25">
      <c r="B13" s="27">
        <v>41912</v>
      </c>
      <c r="C13" s="30">
        <f>Sales!G156</f>
        <v>5259322</v>
      </c>
      <c r="D13" s="30">
        <f>Returns!G157</f>
        <v>2939446</v>
      </c>
      <c r="E13" s="31">
        <f t="shared" si="0"/>
        <v>0.55890207901322642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x14ac:dyDescent="0.25">
      <c r="B14" s="27">
        <v>41943</v>
      </c>
      <c r="C14" s="30">
        <f>Sales!G157</f>
        <v>6388629</v>
      </c>
      <c r="D14" s="30">
        <f>Returns!G158</f>
        <v>3363034</v>
      </c>
      <c r="E14" s="31">
        <f t="shared" si="0"/>
        <v>0.52640934385139593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2:17" x14ac:dyDescent="0.25">
      <c r="B15" s="27">
        <v>41973</v>
      </c>
      <c r="C15" s="30">
        <f>Sales!G158</f>
        <v>5634005</v>
      </c>
      <c r="D15" s="30">
        <f>Returns!G159</f>
        <v>2643414</v>
      </c>
      <c r="E15" s="31">
        <f t="shared" si="0"/>
        <v>0.46918914697448794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2:17" x14ac:dyDescent="0.25">
      <c r="B16" s="27">
        <v>42004</v>
      </c>
      <c r="C16" s="30">
        <f>Sales!G159</f>
        <v>6710382</v>
      </c>
      <c r="D16" s="30">
        <f>Returns!G160</f>
        <v>2934822</v>
      </c>
      <c r="E16" s="31">
        <f t="shared" si="0"/>
        <v>0.43735542924381948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2:17" x14ac:dyDescent="0.25">
      <c r="B17" s="27">
        <v>42035</v>
      </c>
      <c r="C17" s="30">
        <f>Sales!G160</f>
        <v>4915141</v>
      </c>
      <c r="D17" s="30">
        <f>Returns!G161</f>
        <v>3144127</v>
      </c>
      <c r="E17" s="31">
        <f t="shared" si="0"/>
        <v>0.63968195419012397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7" x14ac:dyDescent="0.25">
      <c r="B18" s="27">
        <v>42063</v>
      </c>
      <c r="C18" s="30">
        <f>Sales!G161</f>
        <v>4868411</v>
      </c>
      <c r="D18" s="30">
        <f>Returns!G162</f>
        <v>2692416</v>
      </c>
      <c r="E18" s="31">
        <f t="shared" si="0"/>
        <v>0.55303794194861522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2:17" x14ac:dyDescent="0.25">
      <c r="B19" s="27">
        <v>42094</v>
      </c>
      <c r="C19" s="30">
        <f>Sales!G162</f>
        <v>5386544</v>
      </c>
      <c r="D19" s="30">
        <f>Returns!G163</f>
        <v>3537475</v>
      </c>
      <c r="E19" s="31">
        <f t="shared" si="0"/>
        <v>0.65672442293240341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2:17" x14ac:dyDescent="0.25">
      <c r="B20" s="27">
        <v>42124</v>
      </c>
      <c r="C20" s="30">
        <f>Sales!G163</f>
        <v>5967060</v>
      </c>
      <c r="D20" s="30">
        <f>Returns!G164</f>
        <v>3751042</v>
      </c>
      <c r="E20" s="31">
        <f t="shared" si="0"/>
        <v>0.62862481691151084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2:17" x14ac:dyDescent="0.25">
      <c r="B21" s="27">
        <v>42155</v>
      </c>
      <c r="C21" s="30">
        <f>Sales!G164</f>
        <v>5389416</v>
      </c>
      <c r="D21" s="30">
        <f>Returns!G165</f>
        <v>3616176</v>
      </c>
      <c r="E21" s="31">
        <f t="shared" si="0"/>
        <v>0.67097733780431867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2:17" x14ac:dyDescent="0.25">
      <c r="B22" s="27">
        <v>42185</v>
      </c>
      <c r="C22" s="30">
        <f>Sales!G165</f>
        <v>5468454</v>
      </c>
      <c r="D22" s="30">
        <f>Returns!G166</f>
        <v>3694245</v>
      </c>
      <c r="E22" s="31">
        <f t="shared" si="0"/>
        <v>0.67555565064641665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2:17" x14ac:dyDescent="0.25">
      <c r="B23" s="27">
        <v>42216</v>
      </c>
      <c r="C23" s="30">
        <f>Sales!G166</f>
        <v>5522817</v>
      </c>
      <c r="D23" s="30">
        <f>Returns!G167</f>
        <v>3378436</v>
      </c>
      <c r="E23" s="31">
        <f t="shared" si="0"/>
        <v>0.61172332887365266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2:17" x14ac:dyDescent="0.25">
      <c r="B24" s="28">
        <v>42247</v>
      </c>
      <c r="C24" s="30">
        <f>Sales!G167</f>
        <v>4981607</v>
      </c>
      <c r="D24" s="30">
        <f>Returns!G168</f>
        <v>3007115</v>
      </c>
      <c r="E24" s="31">
        <f t="shared" si="0"/>
        <v>0.60364356321163026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2:17" x14ac:dyDescent="0.25">
      <c r="B25" s="28">
        <v>42277</v>
      </c>
      <c r="C25" s="30">
        <f>Sales!G168</f>
        <v>5290311</v>
      </c>
      <c r="D25" s="30">
        <f>Returns!G169</f>
        <v>3131891</v>
      </c>
      <c r="E25" s="31">
        <f t="shared" si="0"/>
        <v>0.59200508249893058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7" x14ac:dyDescent="0.25">
      <c r="B26" s="28">
        <v>42308</v>
      </c>
      <c r="C26" s="30">
        <f>Sales!G169</f>
        <v>6474811</v>
      </c>
      <c r="D26" s="30">
        <f>Returns!G170</f>
        <v>3415377</v>
      </c>
      <c r="E26" s="31">
        <f t="shared" si="0"/>
        <v>0.52748674826184117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2:17" x14ac:dyDescent="0.25">
      <c r="B27" s="28">
        <v>42338</v>
      </c>
      <c r="C27" s="30">
        <f>Sales!G170</f>
        <v>5588811</v>
      </c>
      <c r="D27" s="30">
        <f>Returns!G171</f>
        <v>3104879</v>
      </c>
      <c r="E27" s="31">
        <f t="shared" si="0"/>
        <v>0.555552692692596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x14ac:dyDescent="0.25">
      <c r="B28" s="28">
        <v>42369</v>
      </c>
      <c r="C28" s="30">
        <f>Sales!G171</f>
        <v>6390410</v>
      </c>
      <c r="D28" s="30">
        <f>Returns!G172</f>
        <v>3046284</v>
      </c>
      <c r="E28" s="31">
        <f t="shared" si="0"/>
        <v>0.47669617442386325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2:17" x14ac:dyDescent="0.25">
      <c r="B29" s="27">
        <v>42400</v>
      </c>
      <c r="C29" s="30">
        <f>Sales!G172</f>
        <v>5043351</v>
      </c>
      <c r="D29" s="30">
        <f>Returns!G173</f>
        <v>3298762</v>
      </c>
      <c r="E29" s="31">
        <f t="shared" si="0"/>
        <v>0.65408138358801515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7" x14ac:dyDescent="0.25">
      <c r="B30" s="27">
        <v>42429</v>
      </c>
      <c r="C30" s="30">
        <f>Sales!G173</f>
        <v>5176541</v>
      </c>
      <c r="D30" s="30">
        <f>Returns!G174</f>
        <v>3347157</v>
      </c>
      <c r="E30" s="31">
        <f t="shared" si="0"/>
        <v>0.64660107975576742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2:17" x14ac:dyDescent="0.25">
      <c r="B31" s="27">
        <v>42460</v>
      </c>
      <c r="C31" s="30">
        <f>Sales!G174</f>
        <v>5545923</v>
      </c>
      <c r="D31" s="30">
        <f>Returns!G175</f>
        <v>3689795</v>
      </c>
      <c r="E31" s="31">
        <f t="shared" si="0"/>
        <v>0.66531666595443173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17" x14ac:dyDescent="0.25">
      <c r="B32" s="27">
        <v>42490</v>
      </c>
      <c r="C32" s="30">
        <f>Sales!G175</f>
        <v>5737622</v>
      </c>
      <c r="D32" s="30">
        <f>Returns!G176</f>
        <v>3842474</v>
      </c>
      <c r="E32" s="31">
        <f t="shared" si="0"/>
        <v>0.66969800380715216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2:17" x14ac:dyDescent="0.25">
      <c r="B33" s="27">
        <v>42521</v>
      </c>
      <c r="C33" s="30">
        <f>Sales!G176</f>
        <v>5118832</v>
      </c>
      <c r="D33" s="30">
        <f>Returns!G177</f>
        <v>3645099</v>
      </c>
      <c r="E33" s="31">
        <f t="shared" si="0"/>
        <v>0.7120958453022096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2:17" x14ac:dyDescent="0.25">
      <c r="B34" s="27">
        <v>42551</v>
      </c>
      <c r="C34" s="30">
        <f>Sales!G177</f>
        <v>5322939</v>
      </c>
      <c r="D34" s="30">
        <f>Returns!G178</f>
        <v>3639202</v>
      </c>
      <c r="E34" s="31">
        <f t="shared" si="0"/>
        <v>0.68368283010569908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2:17" x14ac:dyDescent="0.25">
      <c r="B35" s="27">
        <v>42582</v>
      </c>
      <c r="C35" s="30">
        <f>Sales!G178</f>
        <v>5071655</v>
      </c>
      <c r="D35" s="30">
        <f>Returns!G179</f>
        <v>3170884</v>
      </c>
      <c r="E35" s="31">
        <f t="shared" si="0"/>
        <v>0.62521681778433269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2:17" x14ac:dyDescent="0.25">
      <c r="B36" s="27">
        <v>42613</v>
      </c>
      <c r="C36" s="30">
        <f>Sales!G179</f>
        <v>4721259</v>
      </c>
      <c r="D36" s="30">
        <f>Returns!G180</f>
        <v>3325103</v>
      </c>
      <c r="E36" s="31">
        <f t="shared" si="0"/>
        <v>0.70428311600782756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2:17" x14ac:dyDescent="0.25">
      <c r="B37" s="27">
        <v>42643</v>
      </c>
      <c r="C37" s="30">
        <f>Sales!G180</f>
        <v>5116904</v>
      </c>
      <c r="D37" s="30">
        <f>Returns!G181</f>
        <v>3141592</v>
      </c>
      <c r="E37" s="31">
        <f t="shared" si="0"/>
        <v>0.6139634435197534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x14ac:dyDescent="0.25">
      <c r="B38" s="27">
        <v>42674</v>
      </c>
      <c r="C38" s="30">
        <f>Sales!G181</f>
        <v>6201184</v>
      </c>
      <c r="D38" s="30">
        <f>Returns!G182</f>
        <v>3239537</v>
      </c>
      <c r="E38" s="31">
        <f t="shared" si="0"/>
        <v>0.52240620500859192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2:17" x14ac:dyDescent="0.25">
      <c r="B39" s="27">
        <v>42704</v>
      </c>
      <c r="C39" s="30">
        <f>Sales!G182</f>
        <v>5414932</v>
      </c>
      <c r="D39" s="30">
        <f>Returns!G183</f>
        <v>3411072</v>
      </c>
      <c r="E39" s="31">
        <f t="shared" si="0"/>
        <v>0.62993810448589194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2:17" x14ac:dyDescent="0.25">
      <c r="B40" s="27">
        <v>42735</v>
      </c>
      <c r="C40" s="30">
        <f>Sales!G183</f>
        <v>6567114</v>
      </c>
      <c r="D40" s="30">
        <f>Returns!G184</f>
        <v>2999761</v>
      </c>
      <c r="E40" s="31">
        <f t="shared" si="0"/>
        <v>0.45678527889115372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2:17" x14ac:dyDescent="0.25">
      <c r="B41" s="27">
        <v>42766</v>
      </c>
      <c r="C41" s="30">
        <f>Sales!G184</f>
        <v>4986007</v>
      </c>
      <c r="D41" s="30">
        <f>Returns!G185</f>
        <v>3552004</v>
      </c>
      <c r="E41" s="31">
        <f t="shared" si="0"/>
        <v>0.71239450726804032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2:17" x14ac:dyDescent="0.25">
      <c r="B42" s="27">
        <v>42794</v>
      </c>
      <c r="C42" s="30">
        <f>Sales!G185</f>
        <v>4841324</v>
      </c>
      <c r="D42" s="30">
        <f>Returns!G186</f>
        <v>3040358</v>
      </c>
      <c r="E42" s="31">
        <f t="shared" si="0"/>
        <v>0.62800134839147304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2:17" x14ac:dyDescent="0.25">
      <c r="B43" s="27">
        <v>42825</v>
      </c>
      <c r="C43" s="30">
        <f>Sales!G186</f>
        <v>5052024</v>
      </c>
      <c r="D43" s="30">
        <f>Returns!G187</f>
        <v>3636647</v>
      </c>
      <c r="E43" s="31">
        <f t="shared" si="0"/>
        <v>0.71983961279677211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2:17" x14ac:dyDescent="0.25">
      <c r="B44" s="27">
        <v>42855</v>
      </c>
      <c r="C44" s="30">
        <f>Sales!G187</f>
        <v>5352253</v>
      </c>
      <c r="D44" s="30">
        <f>Returns!G188</f>
        <v>3495685</v>
      </c>
      <c r="E44" s="31">
        <f t="shared" si="0"/>
        <v>0.65312402085626375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7" x14ac:dyDescent="0.25">
      <c r="B45" s="27">
        <v>42886</v>
      </c>
      <c r="C45" s="30">
        <f>Sales!G188</f>
        <v>5152948</v>
      </c>
      <c r="D45" s="30">
        <f>Returns!G189</f>
        <v>4181458</v>
      </c>
      <c r="E45" s="31">
        <f t="shared" si="0"/>
        <v>0.81146908526924777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x14ac:dyDescent="0.25">
      <c r="B46" s="27">
        <v>42916</v>
      </c>
      <c r="C46" s="30">
        <f>Sales!G189</f>
        <v>4892124</v>
      </c>
      <c r="D46" s="30">
        <f>Returns!G190</f>
        <v>3679526</v>
      </c>
      <c r="E46" s="31">
        <f t="shared" si="0"/>
        <v>0.75213261152006772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7" x14ac:dyDescent="0.25">
      <c r="B47" s="27">
        <v>42947</v>
      </c>
      <c r="C47" s="30">
        <f>Sales!G190</f>
        <v>4690825</v>
      </c>
      <c r="D47" s="30">
        <f>Returns!G191</f>
        <v>3328849</v>
      </c>
      <c r="E47" s="31">
        <f t="shared" si="0"/>
        <v>0.70965107417138773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7" x14ac:dyDescent="0.25">
      <c r="B48" s="27">
        <v>42978</v>
      </c>
      <c r="C48" s="30">
        <f>Sales!G191</f>
        <v>4621268</v>
      </c>
      <c r="D48" s="30">
        <f>Returns!G192</f>
        <v>3314557</v>
      </c>
      <c r="E48" s="31">
        <f t="shared" si="0"/>
        <v>0.71723972727831409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2:17" x14ac:dyDescent="0.25">
      <c r="B49" s="27">
        <v>43008</v>
      </c>
      <c r="C49" s="30">
        <f>Sales!G192</f>
        <v>5079911</v>
      </c>
      <c r="D49" s="30">
        <f>Returns!G193</f>
        <v>3035835</v>
      </c>
      <c r="E49" s="31">
        <f t="shared" si="0"/>
        <v>0.59761578500095769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2:17" x14ac:dyDescent="0.25">
      <c r="B50" s="27">
        <v>43039</v>
      </c>
      <c r="C50" s="30">
        <f>Sales!G193</f>
        <v>6027366</v>
      </c>
      <c r="D50" s="30">
        <f>Returns!G194</f>
        <v>3388352</v>
      </c>
      <c r="E50" s="31">
        <f t="shared" si="0"/>
        <v>0.56216131557300486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2:17" x14ac:dyDescent="0.25">
      <c r="B51" s="27">
        <v>43069</v>
      </c>
      <c r="C51" s="30">
        <f>Sales!G194</f>
        <v>5290905</v>
      </c>
      <c r="D51" s="30">
        <f>Returns!G195</f>
        <v>3047914</v>
      </c>
      <c r="E51" s="31">
        <f t="shared" si="0"/>
        <v>0.57606666534364159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2:17" x14ac:dyDescent="0.25">
      <c r="B52" s="27">
        <v>43100</v>
      </c>
      <c r="C52" s="30">
        <f>Sales!G195</f>
        <v>6298645</v>
      </c>
      <c r="D52" s="30">
        <f>Returns!G196</f>
        <v>3181686</v>
      </c>
      <c r="E52" s="31">
        <f t="shared" si="0"/>
        <v>0.50513816860610494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2:17" x14ac:dyDescent="0.25">
      <c r="B53" s="27">
        <v>43131</v>
      </c>
      <c r="C53" s="30">
        <f>Sales!G196</f>
        <v>5108437</v>
      </c>
      <c r="D53" s="30">
        <f>Returns!G197</f>
        <v>3408733</v>
      </c>
      <c r="E53" s="31">
        <f t="shared" si="0"/>
        <v>0.66727513718971188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2:17" x14ac:dyDescent="0.25">
      <c r="B54" s="27">
        <v>43159</v>
      </c>
      <c r="C54" s="30">
        <f>Sales!G197</f>
        <v>4547685</v>
      </c>
      <c r="D54" s="30">
        <f>Returns!G198</f>
        <v>2542843</v>
      </c>
      <c r="E54" s="31">
        <f t="shared" si="0"/>
        <v>0.55915108456280505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2:17" x14ac:dyDescent="0.25">
      <c r="B55" s="27">
        <v>43190</v>
      </c>
      <c r="C55" s="30">
        <f>Sales!G198</f>
        <v>5161900</v>
      </c>
      <c r="D55" s="30">
        <f>Returns!G199</f>
        <v>3693010</v>
      </c>
      <c r="E55" s="31">
        <f t="shared" si="0"/>
        <v>0.71543617660163894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2:17" x14ac:dyDescent="0.25">
      <c r="B56" s="27">
        <v>43220</v>
      </c>
      <c r="C56" s="30">
        <f>Sales!G199</f>
        <v>5577798</v>
      </c>
      <c r="D56" s="30">
        <f>Returns!G200</f>
        <v>3668756</v>
      </c>
      <c r="E56" s="31">
        <f t="shared" si="0"/>
        <v>0.65774271495669079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2:17" x14ac:dyDescent="0.25">
      <c r="B57" s="27">
        <v>43251</v>
      </c>
      <c r="C57" s="30">
        <f>Sales!G200</f>
        <v>5041177</v>
      </c>
      <c r="D57" s="30">
        <f>Returns!G201</f>
        <v>4963231</v>
      </c>
      <c r="E57" s="31">
        <f t="shared" si="0"/>
        <v>0.98453813464593687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7" x14ac:dyDescent="0.25">
      <c r="B58" s="27">
        <v>43281</v>
      </c>
      <c r="C58" s="30">
        <f>Sales!G201</f>
        <v>4809375</v>
      </c>
      <c r="D58" s="30">
        <f>Returns!G202</f>
        <v>3605567</v>
      </c>
      <c r="E58" s="31">
        <f t="shared" si="0"/>
        <v>0.74969554256010396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7" x14ac:dyDescent="0.25">
      <c r="B59" s="27">
        <v>43312</v>
      </c>
      <c r="C59" s="30">
        <f>Sales!G202</f>
        <v>4924487</v>
      </c>
      <c r="D59" s="30">
        <f>Returns!G203</f>
        <v>3536954</v>
      </c>
      <c r="E59" s="31">
        <f t="shared" si="0"/>
        <v>0.71823806215754049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7" x14ac:dyDescent="0.25">
      <c r="B60" s="27">
        <v>43343</v>
      </c>
      <c r="C60" s="30">
        <f>Sales!G203</f>
        <v>4596249</v>
      </c>
      <c r="D60" s="30">
        <f>Returns!G204</f>
        <v>3356852</v>
      </c>
      <c r="E60" s="31">
        <f t="shared" si="0"/>
        <v>0.73034598430154674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7" x14ac:dyDescent="0.25">
      <c r="B61" s="27">
        <v>43373</v>
      </c>
      <c r="C61" s="30">
        <f>Sales!G204</f>
        <v>4841755</v>
      </c>
      <c r="D61" s="30">
        <f>Returns!G205</f>
        <v>2889877</v>
      </c>
      <c r="E61" s="31">
        <f t="shared" si="0"/>
        <v>0.59686559935395322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2:17" x14ac:dyDescent="0.25">
      <c r="B62" s="27">
        <v>43404</v>
      </c>
      <c r="C62" s="30">
        <f>Sales!G205</f>
        <v>5865849</v>
      </c>
      <c r="D62" s="30">
        <f>Returns!G206</f>
        <v>3664817</v>
      </c>
      <c r="E62" s="31">
        <f t="shared" si="0"/>
        <v>0.62477179347780687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2:17" x14ac:dyDescent="0.25">
      <c r="B63" s="27">
        <v>43434</v>
      </c>
      <c r="C63" s="30">
        <f>Sales!G206</f>
        <v>5175053</v>
      </c>
      <c r="D63" s="30">
        <f>Returns!G207</f>
        <v>3044220</v>
      </c>
      <c r="E63" s="31">
        <f t="shared" si="0"/>
        <v>0.58824904788414722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2:17" x14ac:dyDescent="0.25">
      <c r="B64" s="27">
        <v>43465</v>
      </c>
      <c r="C64" s="30">
        <f>Sales!G207</f>
        <v>5638978</v>
      </c>
      <c r="D64" s="30">
        <f>Returns!G208</f>
        <v>2979899</v>
      </c>
      <c r="E64" s="31">
        <f t="shared" si="0"/>
        <v>0.5284466440550043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2:17" x14ac:dyDescent="0.25">
      <c r="B65" s="27">
        <v>43496</v>
      </c>
      <c r="C65" s="30">
        <f>Sales!G208</f>
        <v>5245851</v>
      </c>
      <c r="D65" s="30">
        <f>Returns!G209</f>
        <v>3453784</v>
      </c>
      <c r="E65" s="31">
        <f t="shared" si="0"/>
        <v>0.65838393046237875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2:17" x14ac:dyDescent="0.25">
      <c r="B66" s="27">
        <v>43524</v>
      </c>
      <c r="C66" s="30">
        <f>Sales!G209</f>
        <v>4648173</v>
      </c>
      <c r="D66" s="30">
        <f>Returns!G210</f>
        <v>2385972</v>
      </c>
      <c r="E66" s="31">
        <f t="shared" si="0"/>
        <v>0.51331394076769521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2:17" x14ac:dyDescent="0.25">
      <c r="B67" s="27">
        <v>43555</v>
      </c>
      <c r="C67" s="30">
        <f>Sales!G210</f>
        <v>4666293</v>
      </c>
      <c r="D67" s="30">
        <f>Returns!G211</f>
        <v>3851408</v>
      </c>
      <c r="E67" s="31">
        <f t="shared" si="0"/>
        <v>0.8253678026647705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2:17" x14ac:dyDescent="0.25">
      <c r="B68" s="27">
        <v>43585</v>
      </c>
      <c r="C68" s="30">
        <f>Sales!G211</f>
        <v>5671905</v>
      </c>
      <c r="D68" s="30">
        <f>Returns!G212</f>
        <v>4069685</v>
      </c>
      <c r="E68" s="31">
        <f t="shared" si="0"/>
        <v>0.71751642525747528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2:17" x14ac:dyDescent="0.25">
      <c r="B69" s="27">
        <v>43616</v>
      </c>
      <c r="C69" s="30">
        <f>Sales!G212</f>
        <v>4592650</v>
      </c>
      <c r="D69" s="30">
        <f>Returns!G213</f>
        <v>3912784</v>
      </c>
      <c r="E69" s="31">
        <f t="shared" si="0"/>
        <v>0.85196651170892623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2:17" x14ac:dyDescent="0.25">
      <c r="B70" s="27">
        <v>43646</v>
      </c>
      <c r="C70" s="30">
        <f>Sales!G213</f>
        <v>4981843</v>
      </c>
      <c r="D70" s="30">
        <f>Returns!G214</f>
        <v>3422929</v>
      </c>
      <c r="E70" s="31">
        <f t="shared" ref="E70:E133" si="1">IFERROR(D70/C70,0)</f>
        <v>0.68708086545481262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2:17" x14ac:dyDescent="0.25">
      <c r="B71" s="27">
        <v>43677</v>
      </c>
      <c r="C71" s="30">
        <f>Sales!G214</f>
        <v>4781046</v>
      </c>
      <c r="D71" s="30">
        <f>Returns!G215</f>
        <v>3602755</v>
      </c>
      <c r="E71" s="31">
        <f t="shared" si="1"/>
        <v>0.7535495370678299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2:17" x14ac:dyDescent="0.25">
      <c r="B72" s="27">
        <v>43708</v>
      </c>
      <c r="C72" s="30">
        <f>Sales!G215</f>
        <v>4589806</v>
      </c>
      <c r="D72" s="30">
        <f>Returns!G216</f>
        <v>3277064</v>
      </c>
      <c r="E72" s="31">
        <f t="shared" si="1"/>
        <v>0.71398747572337484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x14ac:dyDescent="0.25">
      <c r="B73" s="27">
        <v>43738</v>
      </c>
      <c r="C73" s="30">
        <f>Sales!G216</f>
        <v>4861558</v>
      </c>
      <c r="D73" s="30">
        <f>Returns!G217</f>
        <v>3133869</v>
      </c>
      <c r="E73" s="31">
        <f t="shared" si="1"/>
        <v>0.64462236180253329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2:17" x14ac:dyDescent="0.25">
      <c r="B74" s="27">
        <v>43769</v>
      </c>
      <c r="C74" s="30">
        <f>Sales!G217</f>
        <v>5897836</v>
      </c>
      <c r="D74" s="30">
        <f>Returns!G218</f>
        <v>3435045</v>
      </c>
      <c r="E74" s="31">
        <f t="shared" si="1"/>
        <v>0.5824246384606151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2:17" x14ac:dyDescent="0.25">
      <c r="B75" s="27">
        <v>43799</v>
      </c>
      <c r="C75" s="30">
        <f>Sales!G218</f>
        <v>4915393</v>
      </c>
      <c r="D75" s="30">
        <f>Returns!G219</f>
        <v>2954434</v>
      </c>
      <c r="E75" s="31">
        <f t="shared" si="1"/>
        <v>0.60105753497227998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2:17" x14ac:dyDescent="0.25">
      <c r="B76" s="27">
        <v>43830</v>
      </c>
      <c r="C76" s="30">
        <f>Sales!G219</f>
        <v>5763995</v>
      </c>
      <c r="D76" s="30">
        <f>Returns!G220</f>
        <v>2864608</v>
      </c>
      <c r="E76" s="31">
        <f t="shared" si="1"/>
        <v>0.49698308204639319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2:17" x14ac:dyDescent="0.25">
      <c r="B77" s="27">
        <v>43861</v>
      </c>
      <c r="C77" s="30">
        <f>Sales!G220</f>
        <v>4941276</v>
      </c>
      <c r="D77" s="30">
        <f>Returns!G221</f>
        <v>3369601</v>
      </c>
      <c r="E77" s="31">
        <f t="shared" si="1"/>
        <v>0.68192932351886437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2:17" x14ac:dyDescent="0.25">
      <c r="B78" s="27">
        <v>43890</v>
      </c>
      <c r="C78" s="30">
        <f>Sales!G221</f>
        <v>4011157</v>
      </c>
      <c r="D78" s="30">
        <f>Returns!G222</f>
        <v>3090141</v>
      </c>
      <c r="E78" s="31">
        <f t="shared" si="1"/>
        <v>0.77038644959546587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2:17" x14ac:dyDescent="0.25">
      <c r="B79" s="29">
        <v>43921</v>
      </c>
      <c r="C79" s="30">
        <f>Sales!G222</f>
        <v>4658701</v>
      </c>
      <c r="D79" s="30">
        <f>Returns!G223</f>
        <v>3397909.031914487</v>
      </c>
      <c r="E79" s="31">
        <f t="shared" si="1"/>
        <v>0.72936834364654157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2:17" x14ac:dyDescent="0.25">
      <c r="B80" s="29">
        <v>43951</v>
      </c>
      <c r="C80" s="30">
        <f>Sales!G223</f>
        <v>4322989</v>
      </c>
      <c r="D80" s="30">
        <f>Returns!G224</f>
        <v>3315163.6165945767</v>
      </c>
      <c r="E80" s="31">
        <f t="shared" si="1"/>
        <v>0.76686839050355593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2:17" x14ac:dyDescent="0.25">
      <c r="B81" s="29">
        <v>43982</v>
      </c>
      <c r="C81" s="30">
        <f>Sales!G224</f>
        <v>3887684</v>
      </c>
      <c r="D81" s="30">
        <f>Returns!G225</f>
        <v>3467184.9156351327</v>
      </c>
      <c r="E81" s="31">
        <f t="shared" si="1"/>
        <v>0.89183815238973452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2:17" x14ac:dyDescent="0.25">
      <c r="B82" s="29">
        <v>44012</v>
      </c>
      <c r="C82" s="30">
        <f>Sales!G225</f>
        <v>4224162</v>
      </c>
      <c r="D82" s="30">
        <f>Returns!G226</f>
        <v>2929446.5994672426</v>
      </c>
      <c r="E82" s="31">
        <f t="shared" si="1"/>
        <v>0.69349769243396509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2:17" x14ac:dyDescent="0.25">
      <c r="B83" s="29">
        <v>44043</v>
      </c>
      <c r="C83" s="30">
        <f>Sales!G226</f>
        <v>4206559</v>
      </c>
      <c r="D83" s="30">
        <f>Returns!G227</f>
        <v>3063242.2713366472</v>
      </c>
      <c r="E83" s="31">
        <f t="shared" si="1"/>
        <v>0.72820618261544579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2:17" x14ac:dyDescent="0.25">
      <c r="B84" s="29">
        <v>44074</v>
      </c>
      <c r="C84" s="30">
        <f>Sales!G227</f>
        <v>3964024</v>
      </c>
      <c r="D84" s="30">
        <f>Returns!G228</f>
        <v>2750940.5650519119</v>
      </c>
      <c r="E84" s="31">
        <f t="shared" si="1"/>
        <v>0.6939767683172231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2:17" x14ac:dyDescent="0.25">
      <c r="B85" s="27">
        <v>44104</v>
      </c>
      <c r="C85" s="30">
        <f>Sales!G228</f>
        <v>4235377</v>
      </c>
      <c r="D85" s="30">
        <f>Returns!G229</f>
        <v>3140887</v>
      </c>
      <c r="E85" s="31">
        <f t="shared" si="1"/>
        <v>0.74158380706133131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2:17" x14ac:dyDescent="0.25">
      <c r="B86" s="27">
        <v>44135</v>
      </c>
      <c r="C86" s="30">
        <f>Sales!G229</f>
        <v>4944119</v>
      </c>
      <c r="D86" s="30">
        <f>Returns!G230</f>
        <v>2953460</v>
      </c>
      <c r="E86" s="31">
        <f t="shared" si="1"/>
        <v>0.59736830768029658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2:17" x14ac:dyDescent="0.25">
      <c r="B87" s="27">
        <v>44165</v>
      </c>
      <c r="C87" s="30">
        <f>Sales!G230</f>
        <v>4421933</v>
      </c>
      <c r="D87" s="30">
        <f>Returns!G231</f>
        <v>2755083</v>
      </c>
      <c r="E87" s="31">
        <f t="shared" si="1"/>
        <v>0.62304946728048571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2:17" x14ac:dyDescent="0.25">
      <c r="B88" s="27">
        <v>44196</v>
      </c>
      <c r="C88" s="30">
        <f>Sales!G231</f>
        <v>3931757</v>
      </c>
      <c r="D88" s="30">
        <f>Returns!G232</f>
        <v>2455199</v>
      </c>
      <c r="E88" s="31">
        <f t="shared" si="1"/>
        <v>0.62445339322852356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2:17" x14ac:dyDescent="0.25">
      <c r="B89" s="27">
        <v>44227</v>
      </c>
      <c r="C89" s="30">
        <f>Sales!G232</f>
        <v>4324101</v>
      </c>
      <c r="D89" s="30">
        <f>Returns!G233</f>
        <v>3176213</v>
      </c>
      <c r="E89" s="31">
        <f t="shared" si="1"/>
        <v>0.73453719050503219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2:17" x14ac:dyDescent="0.25">
      <c r="B90" s="27">
        <v>44255</v>
      </c>
      <c r="C90" s="30">
        <f>Sales!G233</f>
        <v>3975641</v>
      </c>
      <c r="D90" s="30">
        <f>Returns!G234</f>
        <v>2441931</v>
      </c>
      <c r="E90" s="31">
        <f t="shared" si="1"/>
        <v>0.61422321582859218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2:17" x14ac:dyDescent="0.25">
      <c r="B91" s="27">
        <v>44286</v>
      </c>
      <c r="C91" s="30">
        <f>Sales!G234</f>
        <v>4395377</v>
      </c>
      <c r="D91" s="30">
        <f>Returns!G235</f>
        <v>3707147</v>
      </c>
      <c r="E91" s="31">
        <f t="shared" si="1"/>
        <v>0.84341957470314832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2:17" x14ac:dyDescent="0.25">
      <c r="B92" s="27">
        <v>44316</v>
      </c>
      <c r="C92" s="30">
        <f>Sales!G235</f>
        <v>4718100</v>
      </c>
      <c r="D92" s="30">
        <f>Returns!G236</f>
        <v>3477879</v>
      </c>
      <c r="E92" s="31">
        <f t="shared" si="1"/>
        <v>0.73713549945952817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2:17" x14ac:dyDescent="0.25">
      <c r="B93" s="27">
        <v>44347</v>
      </c>
      <c r="C93" s="30">
        <f>Sales!G236</f>
        <v>4441769</v>
      </c>
      <c r="D93" s="30">
        <f>Returns!G237</f>
        <v>3411001</v>
      </c>
      <c r="E93" s="31">
        <f t="shared" si="1"/>
        <v>0.76793750417907825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2:17" x14ac:dyDescent="0.25">
      <c r="B94" s="27">
        <v>44377</v>
      </c>
      <c r="C94" s="30">
        <f>Sales!G237</f>
        <v>4453996</v>
      </c>
      <c r="D94" s="30">
        <f>Returns!G238</f>
        <v>3374809</v>
      </c>
      <c r="E94" s="31">
        <f t="shared" si="1"/>
        <v>0.75770364409846802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2:17" x14ac:dyDescent="0.25">
      <c r="B95" s="27">
        <v>44408</v>
      </c>
      <c r="C95" s="30">
        <f>Sales!G238</f>
        <v>4232731</v>
      </c>
      <c r="D95" s="30">
        <f>Returns!G239</f>
        <v>3335575</v>
      </c>
      <c r="E95" s="31">
        <f t="shared" si="1"/>
        <v>0.78804322788289638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2:17" x14ac:dyDescent="0.25">
      <c r="B96" s="27">
        <v>44439</v>
      </c>
      <c r="C96" s="30">
        <f>Sales!G239</f>
        <v>4346446</v>
      </c>
      <c r="D96" s="30">
        <f>Returns!G240</f>
        <v>3140755</v>
      </c>
      <c r="E96" s="31">
        <f t="shared" si="1"/>
        <v>0.72260301865017995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2:26" x14ac:dyDescent="0.25">
      <c r="B97" s="27">
        <v>44469</v>
      </c>
      <c r="C97" s="30">
        <f>Sales!G240</f>
        <v>4374694</v>
      </c>
      <c r="D97" s="30">
        <f>Returns!G241</f>
        <v>2864857</v>
      </c>
      <c r="E97" s="31">
        <f t="shared" si="1"/>
        <v>0.65487026063994414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2:26" x14ac:dyDescent="0.25">
      <c r="B98" s="27">
        <v>44500</v>
      </c>
      <c r="C98" s="30">
        <f>Sales!G241</f>
        <v>5177387</v>
      </c>
      <c r="D98" s="30">
        <f>Returns!G242</f>
        <v>3343570</v>
      </c>
      <c r="E98" s="31">
        <f t="shared" si="1"/>
        <v>0.6458026027414987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2:26" x14ac:dyDescent="0.25">
      <c r="B99" s="27">
        <v>44530</v>
      </c>
      <c r="C99" s="30">
        <f>Sales!G242</f>
        <v>5038420</v>
      </c>
      <c r="D99" s="30">
        <f>Returns!G243</f>
        <v>2870332</v>
      </c>
      <c r="E99" s="31">
        <f t="shared" si="1"/>
        <v>0.56968891041239123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2:26" x14ac:dyDescent="0.25">
      <c r="B100" s="27">
        <v>44561</v>
      </c>
      <c r="C100" s="30">
        <f>Sales!G243</f>
        <v>5339012</v>
      </c>
      <c r="D100" s="30">
        <f>Returns!G244</f>
        <v>2284091.9999999995</v>
      </c>
      <c r="E100" s="31">
        <f t="shared" si="1"/>
        <v>0.4278117374525473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26" x14ac:dyDescent="0.25">
      <c r="B101" s="27">
        <v>44592</v>
      </c>
      <c r="C101" s="30">
        <f>Sales!G244</f>
        <v>4336943</v>
      </c>
      <c r="D101" s="30">
        <f>Returns!G245</f>
        <v>3032825</v>
      </c>
      <c r="E101" s="31">
        <f t="shared" si="1"/>
        <v>0.6993001752616993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26" x14ac:dyDescent="0.25">
      <c r="B102" s="27">
        <v>44620</v>
      </c>
      <c r="C102" s="30">
        <f>Sales!G245</f>
        <v>4117165</v>
      </c>
      <c r="D102" s="30">
        <f>Returns!G246</f>
        <v>2624768</v>
      </c>
      <c r="E102" s="31">
        <f t="shared" si="1"/>
        <v>0.6375182923200795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2:26" x14ac:dyDescent="0.25">
      <c r="B103" s="27">
        <v>44651</v>
      </c>
      <c r="C103" s="30">
        <f>Sales!G246</f>
        <v>4392430</v>
      </c>
      <c r="D103" s="30">
        <f>Returns!G247</f>
        <v>3427124</v>
      </c>
      <c r="E103" s="31">
        <f t="shared" si="1"/>
        <v>0.78023417561577535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S103" s="65" t="s">
        <v>64</v>
      </c>
      <c r="T103" s="65"/>
      <c r="U103" s="65" t="s">
        <v>60</v>
      </c>
      <c r="V103" s="65"/>
      <c r="W103" s="65" t="s">
        <v>61</v>
      </c>
      <c r="X103" s="65"/>
      <c r="Y103" s="65" t="s">
        <v>62</v>
      </c>
      <c r="Z103" s="65"/>
    </row>
    <row r="104" spans="2:26" x14ac:dyDescent="0.25">
      <c r="B104" s="32">
        <v>44681</v>
      </c>
      <c r="C104" s="33">
        <f>Sales!G247</f>
        <v>4702091</v>
      </c>
      <c r="D104" s="33">
        <f>Returns!G248</f>
        <v>3417923</v>
      </c>
      <c r="E104" s="34">
        <f t="shared" si="1"/>
        <v>0.72689426895396114</v>
      </c>
      <c r="F104" s="66" t="s">
        <v>55</v>
      </c>
      <c r="G104" s="66"/>
      <c r="H104" s="66"/>
      <c r="I104" s="33"/>
      <c r="J104" s="33"/>
      <c r="K104" s="33"/>
      <c r="L104" s="33"/>
      <c r="M104" s="33"/>
      <c r="N104" s="33"/>
      <c r="O104" s="67" t="s">
        <v>63</v>
      </c>
      <c r="P104" s="67"/>
      <c r="Q104" s="67"/>
      <c r="S104" s="42" t="s">
        <v>55</v>
      </c>
      <c r="T104" s="43" t="s">
        <v>63</v>
      </c>
      <c r="U104" s="42" t="s">
        <v>55</v>
      </c>
      <c r="V104" s="43" t="s">
        <v>63</v>
      </c>
      <c r="W104" s="42" t="s">
        <v>55</v>
      </c>
      <c r="X104" s="43" t="s">
        <v>63</v>
      </c>
      <c r="Y104" s="42" t="s">
        <v>55</v>
      </c>
      <c r="Z104" s="43" t="s">
        <v>63</v>
      </c>
    </row>
    <row r="105" spans="2:26" x14ac:dyDescent="0.25">
      <c r="B105" s="27">
        <v>44712</v>
      </c>
      <c r="C105" s="30">
        <f>Sales!G248</f>
        <v>4324137</v>
      </c>
      <c r="D105" s="40">
        <f>Returns!G249</f>
        <v>3851640</v>
      </c>
      <c r="E105" s="31">
        <f t="shared" si="1"/>
        <v>0.89073033532471335</v>
      </c>
      <c r="F105" s="35">
        <f>_xlfn.FORECAST.ETS($B105,$D$5:$D$104,$B$5:$B$104,12,1)</f>
        <v>3505221.9192087506</v>
      </c>
      <c r="G105" s="35"/>
      <c r="H105" s="35"/>
      <c r="I105" s="30">
        <f>_xlfn.FORECAST.ETS($B105,$C$5:$C$104,$B$5:$B$104,12,1)</f>
        <v>4258855.2272372069</v>
      </c>
      <c r="J105" s="30"/>
      <c r="K105" s="30"/>
      <c r="L105" s="31">
        <f>_xlfn.FORECAST.ETS($B105,$E$5:$E$104,$B$5:$B$104,12,1)</f>
        <v>0.85668730554497197</v>
      </c>
      <c r="M105" s="30"/>
      <c r="N105" s="30"/>
      <c r="O105" s="37">
        <f>I105*L105</f>
        <v>3648507.2093279622</v>
      </c>
      <c r="P105" s="37"/>
      <c r="Q105" s="37"/>
      <c r="S105" s="35">
        <f>SUM(F108:F116)-SUM($D108:$D116)</f>
        <v>-1048862.3286319487</v>
      </c>
      <c r="T105" s="37">
        <f>SUM(O108:O116)-SUM($D108:$D116)</f>
        <v>559439.38114148006</v>
      </c>
      <c r="U105" s="35">
        <f>ABS(S105)</f>
        <v>1048862.3286319487</v>
      </c>
      <c r="V105" s="37">
        <f>ABS(T105)</f>
        <v>559439.38114148006</v>
      </c>
      <c r="W105" s="54">
        <f>U105/SUM(D108:D116)</f>
        <v>3.8092314864825852E-2</v>
      </c>
      <c r="X105" s="55">
        <f>V105/SUM(D108:D116)</f>
        <v>2.0317576933113864E-2</v>
      </c>
      <c r="Y105" s="35">
        <f>S105^2</f>
        <v>1100112184423.2339</v>
      </c>
      <c r="Z105" s="37">
        <f>T105^2</f>
        <v>312972421171.96222</v>
      </c>
    </row>
    <row r="106" spans="2:26" x14ac:dyDescent="0.25">
      <c r="B106" s="27">
        <v>44742</v>
      </c>
      <c r="C106" s="30">
        <f>Sales!G249</f>
        <v>4628173</v>
      </c>
      <c r="D106" s="40">
        <f>Returns!G250</f>
        <v>3305868</v>
      </c>
      <c r="E106" s="31">
        <f t="shared" si="1"/>
        <v>0.7142922271920259</v>
      </c>
      <c r="F106" s="35">
        <f t="shared" ref="F106:F116" si="2">_xlfn.FORECAST.ETS($B106,$D$5:$D$104,$B$5:$B$104,12,1)</f>
        <v>3329011.3746105782</v>
      </c>
      <c r="G106" s="35"/>
      <c r="H106" s="35"/>
      <c r="I106" s="30">
        <f t="shared" ref="I106:I116" si="3">_xlfn.FORECAST.ETS($B106,$C$5:$C$104,$B$5:$B$104,12,1)</f>
        <v>4352766.4151225779</v>
      </c>
      <c r="J106" s="30"/>
      <c r="K106" s="30"/>
      <c r="L106" s="31">
        <f t="shared" ref="L106:L116" si="4">_xlfn.FORECAST.ETS($B106,$E$5:$E$104,$B$5:$B$104,12,1)</f>
        <v>0.77594597758047679</v>
      </c>
      <c r="M106" s="30"/>
      <c r="N106" s="30"/>
      <c r="O106" s="37">
        <f t="shared" ref="O106:P121" si="5">I106*L106</f>
        <v>3377511.5911617563</v>
      </c>
      <c r="P106" s="37"/>
      <c r="Q106" s="37"/>
      <c r="S106" s="35"/>
      <c r="T106" s="37"/>
      <c r="U106" s="35"/>
      <c r="V106" s="37"/>
      <c r="W106" s="44"/>
      <c r="X106" s="45"/>
      <c r="Y106" s="35"/>
      <c r="Z106" s="37"/>
    </row>
    <row r="107" spans="2:26" x14ac:dyDescent="0.25">
      <c r="B107" s="27">
        <v>44773</v>
      </c>
      <c r="C107" s="30">
        <f>Sales!G250</f>
        <v>4114001</v>
      </c>
      <c r="D107" s="40">
        <f>Returns!G251</f>
        <v>3218895</v>
      </c>
      <c r="E107" s="31">
        <f t="shared" si="1"/>
        <v>0.78242445735914989</v>
      </c>
      <c r="F107" s="35">
        <f t="shared" si="2"/>
        <v>3048235.1458839299</v>
      </c>
      <c r="G107" s="35"/>
      <c r="H107" s="35"/>
      <c r="I107" s="30">
        <f t="shared" si="3"/>
        <v>4201431.3674786566</v>
      </c>
      <c r="J107" s="30"/>
      <c r="K107" s="30"/>
      <c r="L107" s="31">
        <f t="shared" si="4"/>
        <v>0.77082445558998836</v>
      </c>
      <c r="M107" s="30"/>
      <c r="N107" s="30"/>
      <c r="O107" s="37">
        <f t="shared" si="5"/>
        <v>3238566.0465354356</v>
      </c>
      <c r="P107" s="37"/>
      <c r="Q107" s="37"/>
      <c r="S107" s="35"/>
      <c r="T107" s="37"/>
      <c r="U107" s="35"/>
      <c r="V107" s="37"/>
      <c r="W107" s="44"/>
      <c r="X107" s="45"/>
      <c r="Y107" s="35"/>
      <c r="Z107" s="37"/>
    </row>
    <row r="108" spans="2:26" x14ac:dyDescent="0.25">
      <c r="B108" s="27">
        <v>44804</v>
      </c>
      <c r="C108" s="30">
        <f>Sales!G251</f>
        <v>4105563</v>
      </c>
      <c r="D108" s="40">
        <f>Returns!G252</f>
        <v>3242283</v>
      </c>
      <c r="E108" s="31">
        <f t="shared" si="1"/>
        <v>0.78972920400929181</v>
      </c>
      <c r="F108" s="35">
        <f t="shared" si="2"/>
        <v>2747169.8984897016</v>
      </c>
      <c r="G108" s="35"/>
      <c r="H108" s="35"/>
      <c r="I108" s="30">
        <f t="shared" si="3"/>
        <v>4028942.6028923518</v>
      </c>
      <c r="J108" s="30"/>
      <c r="K108" s="30"/>
      <c r="L108" s="31">
        <f t="shared" si="4"/>
        <v>0.74991653325692997</v>
      </c>
      <c r="M108" s="30"/>
      <c r="N108" s="30"/>
      <c r="O108" s="37">
        <f t="shared" si="5"/>
        <v>3021370.6694521843</v>
      </c>
      <c r="P108" s="37"/>
      <c r="Q108" s="37"/>
      <c r="S108" s="35"/>
      <c r="T108" s="37"/>
      <c r="U108" s="35"/>
      <c r="V108" s="37"/>
      <c r="W108" s="44"/>
      <c r="X108" s="45"/>
      <c r="Y108" s="35"/>
      <c r="Z108" s="37"/>
    </row>
    <row r="109" spans="2:26" x14ac:dyDescent="0.25">
      <c r="B109" s="27">
        <v>44834</v>
      </c>
      <c r="C109" s="30">
        <f>Sales!G252</f>
        <v>4165037</v>
      </c>
      <c r="D109" s="40">
        <f>Returns!G253</f>
        <v>2896992</v>
      </c>
      <c r="E109" s="31">
        <f t="shared" si="1"/>
        <v>0.69555012356432844</v>
      </c>
      <c r="F109" s="35">
        <f t="shared" si="2"/>
        <v>2800706.30714024</v>
      </c>
      <c r="G109" s="35"/>
      <c r="H109" s="35"/>
      <c r="I109" s="30">
        <f t="shared" si="3"/>
        <v>4233626.3318772763</v>
      </c>
      <c r="J109" s="30"/>
      <c r="K109" s="30"/>
      <c r="L109" s="31">
        <f t="shared" si="4"/>
        <v>0.7012859528385269</v>
      </c>
      <c r="M109" s="30"/>
      <c r="N109" s="30"/>
      <c r="O109" s="37">
        <f t="shared" si="5"/>
        <v>2968982.6761128334</v>
      </c>
      <c r="P109" s="37"/>
      <c r="Q109" s="37"/>
      <c r="S109" s="35"/>
      <c r="T109" s="37"/>
      <c r="U109" s="35"/>
      <c r="V109" s="37"/>
      <c r="W109" s="44"/>
      <c r="X109" s="45"/>
      <c r="Y109" s="35"/>
      <c r="Z109" s="37"/>
    </row>
    <row r="110" spans="2:26" x14ac:dyDescent="0.25">
      <c r="B110" s="27">
        <v>44865</v>
      </c>
      <c r="C110" s="30">
        <f>Sales!G253</f>
        <v>5085205</v>
      </c>
      <c r="D110" s="40">
        <f>Returns!G254</f>
        <v>3307231</v>
      </c>
      <c r="E110" s="31">
        <f t="shared" si="1"/>
        <v>0.6503633580160485</v>
      </c>
      <c r="F110" s="35">
        <f t="shared" si="2"/>
        <v>3058992.9464476584</v>
      </c>
      <c r="G110" s="35"/>
      <c r="H110" s="35"/>
      <c r="I110" s="30">
        <f t="shared" si="3"/>
        <v>5139585.8946517389</v>
      </c>
      <c r="J110" s="30"/>
      <c r="K110" s="30"/>
      <c r="L110" s="31">
        <f t="shared" si="4"/>
        <v>0.64573126774651157</v>
      </c>
      <c r="M110" s="30"/>
      <c r="N110" s="30"/>
      <c r="O110" s="37">
        <f t="shared" si="5"/>
        <v>3318791.3154455563</v>
      </c>
      <c r="P110" s="37"/>
      <c r="Q110" s="37"/>
      <c r="S110" s="35"/>
      <c r="T110" s="37"/>
      <c r="U110" s="35"/>
      <c r="V110" s="37"/>
      <c r="W110" s="44"/>
      <c r="X110" s="45"/>
      <c r="Y110" s="35"/>
      <c r="Z110" s="37"/>
    </row>
    <row r="111" spans="2:26" x14ac:dyDescent="0.25">
      <c r="B111" s="27">
        <v>44895</v>
      </c>
      <c r="C111" s="30">
        <f>Sales!G254</f>
        <v>4757971</v>
      </c>
      <c r="D111" s="40">
        <f>Returns!G255</f>
        <v>2536811</v>
      </c>
      <c r="E111" s="31">
        <f t="shared" si="1"/>
        <v>0.53317075703067551</v>
      </c>
      <c r="F111" s="35">
        <f t="shared" si="2"/>
        <v>2757945.755084869</v>
      </c>
      <c r="G111" s="35"/>
      <c r="H111" s="35"/>
      <c r="I111" s="30">
        <f t="shared" si="3"/>
        <v>4591695.8646013392</v>
      </c>
      <c r="J111" s="30"/>
      <c r="K111" s="30"/>
      <c r="L111" s="31">
        <f t="shared" si="4"/>
        <v>0.65161355727847337</v>
      </c>
      <c r="M111" s="30"/>
      <c r="N111" s="30"/>
      <c r="O111" s="37">
        <f t="shared" si="5"/>
        <v>2992011.2762737339</v>
      </c>
      <c r="P111" s="37"/>
      <c r="Q111" s="37"/>
      <c r="S111" s="35"/>
      <c r="T111" s="37"/>
      <c r="U111" s="35"/>
      <c r="V111" s="37"/>
      <c r="W111" s="44"/>
      <c r="X111" s="45"/>
      <c r="Y111" s="35"/>
      <c r="Z111" s="37"/>
    </row>
    <row r="112" spans="2:26" x14ac:dyDescent="0.25">
      <c r="B112" s="27">
        <v>44926</v>
      </c>
      <c r="C112" s="30">
        <f>Sales!G255</f>
        <v>5176936</v>
      </c>
      <c r="D112" s="40">
        <f>Returns!G256</f>
        <v>2363608</v>
      </c>
      <c r="E112" s="31">
        <f t="shared" si="1"/>
        <v>0.45656504156126326</v>
      </c>
      <c r="F112" s="35">
        <f t="shared" si="2"/>
        <v>2703597.7036947045</v>
      </c>
      <c r="G112" s="35"/>
      <c r="H112" s="35"/>
      <c r="I112" s="30">
        <f t="shared" si="3"/>
        <v>5015444.4172997884</v>
      </c>
      <c r="J112" s="30"/>
      <c r="K112" s="30"/>
      <c r="L112" s="31">
        <f t="shared" si="4"/>
        <v>0.57002684096561285</v>
      </c>
      <c r="M112" s="30"/>
      <c r="N112" s="30"/>
      <c r="O112" s="37">
        <f t="shared" si="5"/>
        <v>2858937.9372320175</v>
      </c>
      <c r="P112" s="37"/>
      <c r="Q112" s="37"/>
      <c r="S112" s="35"/>
      <c r="T112" s="37"/>
      <c r="U112" s="35"/>
      <c r="V112" s="37"/>
      <c r="W112" s="44"/>
      <c r="X112" s="45"/>
      <c r="Y112" s="35"/>
      <c r="Z112" s="37"/>
    </row>
    <row r="113" spans="2:26" x14ac:dyDescent="0.25">
      <c r="B113" s="27">
        <v>44957</v>
      </c>
      <c r="C113" s="30">
        <f>Sales!G256</f>
        <v>4348768</v>
      </c>
      <c r="D113" s="40">
        <f>Returns!G257</f>
        <v>3455145</v>
      </c>
      <c r="E113" s="31">
        <f t="shared" si="1"/>
        <v>0.79451122708776367</v>
      </c>
      <c r="F113" s="35">
        <f t="shared" si="2"/>
        <v>3017751.1047965046</v>
      </c>
      <c r="G113" s="35"/>
      <c r="H113" s="35"/>
      <c r="I113" s="30">
        <f t="shared" si="3"/>
        <v>4301383.5522638522</v>
      </c>
      <c r="J113" s="30"/>
      <c r="K113" s="30"/>
      <c r="L113" s="31">
        <f t="shared" si="4"/>
        <v>0.75681851165710279</v>
      </c>
      <c r="M113" s="30"/>
      <c r="N113" s="30"/>
      <c r="O113" s="37">
        <f t="shared" si="5"/>
        <v>3255366.6980906706</v>
      </c>
      <c r="P113" s="37"/>
      <c r="Q113" s="37"/>
      <c r="S113" s="35"/>
      <c r="T113" s="37"/>
      <c r="U113" s="35"/>
      <c r="V113" s="37"/>
      <c r="W113" s="44"/>
      <c r="X113" s="45"/>
      <c r="Y113" s="35"/>
      <c r="Z113" s="37"/>
    </row>
    <row r="114" spans="2:26" x14ac:dyDescent="0.25">
      <c r="B114" s="27">
        <v>44985</v>
      </c>
      <c r="C114" s="30">
        <f>Sales!G257</f>
        <v>4266260</v>
      </c>
      <c r="D114" s="40">
        <f>Returns!G258</f>
        <v>2674135</v>
      </c>
      <c r="E114" s="31">
        <f t="shared" si="1"/>
        <v>0.62681013346584591</v>
      </c>
      <c r="F114" s="35">
        <f t="shared" si="2"/>
        <v>2725769.1811043019</v>
      </c>
      <c r="G114" s="35"/>
      <c r="H114" s="35"/>
      <c r="I114" s="30">
        <f t="shared" si="3"/>
        <v>3933934.8118628529</v>
      </c>
      <c r="J114" s="30"/>
      <c r="K114" s="30"/>
      <c r="L114" s="31">
        <f t="shared" si="4"/>
        <v>0.6966993000446311</v>
      </c>
      <c r="M114" s="30"/>
      <c r="N114" s="30"/>
      <c r="O114" s="37">
        <f t="shared" si="5"/>
        <v>2740769.6298460569</v>
      </c>
      <c r="P114" s="37"/>
      <c r="Q114" s="37"/>
      <c r="S114" s="35"/>
      <c r="T114" s="37"/>
      <c r="U114" s="35"/>
      <c r="V114" s="37"/>
      <c r="W114" s="44"/>
      <c r="X114" s="45"/>
      <c r="Y114" s="35"/>
      <c r="Z114" s="37"/>
    </row>
    <row r="115" spans="2:26" x14ac:dyDescent="0.25">
      <c r="B115" s="27">
        <v>45016</v>
      </c>
      <c r="C115" s="30">
        <f>Sales!G258</f>
        <v>4632756</v>
      </c>
      <c r="D115" s="40">
        <f>Returns!G259</f>
        <v>3269841</v>
      </c>
      <c r="E115" s="31">
        <f t="shared" si="1"/>
        <v>0.70580902598798645</v>
      </c>
      <c r="F115" s="35">
        <f t="shared" si="2"/>
        <v>3303878.6819781666</v>
      </c>
      <c r="G115" s="35"/>
      <c r="H115" s="35"/>
      <c r="I115" s="30">
        <f t="shared" si="3"/>
        <v>4275053.4127513599</v>
      </c>
      <c r="J115" s="30"/>
      <c r="K115" s="30"/>
      <c r="L115" s="31">
        <f t="shared" si="4"/>
        <v>0.80557025259273618</v>
      </c>
      <c r="M115" s="30"/>
      <c r="N115" s="30"/>
      <c r="O115" s="37">
        <f t="shared" si="5"/>
        <v>3443855.8575575519</v>
      </c>
      <c r="P115" s="37"/>
      <c r="Q115" s="37"/>
      <c r="S115" s="35"/>
      <c r="T115" s="37"/>
      <c r="U115" s="35"/>
      <c r="V115" s="37"/>
      <c r="W115" s="44"/>
      <c r="X115" s="45"/>
      <c r="Y115" s="35"/>
      <c r="Z115" s="37"/>
    </row>
    <row r="116" spans="2:26" x14ac:dyDescent="0.25">
      <c r="B116" s="32">
        <v>45046</v>
      </c>
      <c r="C116" s="33">
        <f>Sales!G259</f>
        <v>4460701</v>
      </c>
      <c r="D116" s="41">
        <f>Returns!G260</f>
        <v>3788703</v>
      </c>
      <c r="E116" s="34">
        <f t="shared" si="1"/>
        <v>0.84935148085469081</v>
      </c>
      <c r="F116" s="36">
        <f t="shared" si="2"/>
        <v>3370075.0926319035</v>
      </c>
      <c r="G116" s="36"/>
      <c r="H116" s="36"/>
      <c r="I116" s="33">
        <f t="shared" si="3"/>
        <v>4574810.3886799505</v>
      </c>
      <c r="J116" s="33"/>
      <c r="K116" s="33"/>
      <c r="L116" s="34">
        <f t="shared" si="4"/>
        <v>0.7637698667854711</v>
      </c>
      <c r="M116" s="33"/>
      <c r="N116" s="33"/>
      <c r="O116" s="38">
        <f t="shared" si="5"/>
        <v>3494102.321130875</v>
      </c>
      <c r="P116" s="38"/>
      <c r="Q116" s="38"/>
      <c r="S116" s="36"/>
      <c r="T116" s="38"/>
      <c r="U116" s="36"/>
      <c r="V116" s="38"/>
      <c r="W116" s="46"/>
      <c r="X116" s="47"/>
      <c r="Y116" s="36"/>
      <c r="Z116" s="38"/>
    </row>
    <row r="117" spans="2:26" x14ac:dyDescent="0.25">
      <c r="B117" s="27">
        <v>45077</v>
      </c>
      <c r="C117" s="30">
        <f>Sales!G260</f>
        <v>4612276</v>
      </c>
      <c r="D117" s="40">
        <f>Returns!G261</f>
        <v>4039674</v>
      </c>
      <c r="E117" s="31">
        <f t="shared" si="1"/>
        <v>0.87585261593191732</v>
      </c>
      <c r="F117" s="35"/>
      <c r="G117" s="35">
        <f>_xlfn.FORECAST.ETS($B117,$D$5:$D$116,$B$5:$B$116,12,1)</f>
        <v>3754990.0730883288</v>
      </c>
      <c r="H117" s="35"/>
      <c r="I117" s="30"/>
      <c r="J117" s="30">
        <f>_xlfn.FORECAST.ETS($B117,$C$5:$C$116,$B$5:$B$116,12,1)</f>
        <v>4207961.0943533517</v>
      </c>
      <c r="K117" s="30"/>
      <c r="L117" s="30"/>
      <c r="M117" s="31">
        <f>_xlfn.FORECAST.ETS($B117,$E$5:$E$116,$B$5:$B$116,12,1)</f>
        <v>0.87368254410560353</v>
      </c>
      <c r="N117" s="30"/>
      <c r="O117" s="37"/>
      <c r="P117" s="37">
        <f>J117*M117</f>
        <v>3676422.1544120358</v>
      </c>
      <c r="Q117" s="37"/>
      <c r="S117" s="35">
        <f>SUM(G120:G128)-SUM($D120:$D128)</f>
        <v>-1121321.52146364</v>
      </c>
      <c r="T117" s="37">
        <f>SUM(P120:P128)-SUM($D120:$D128)</f>
        <v>-733924.81301140413</v>
      </c>
      <c r="U117" s="35">
        <f>ABS(S117)</f>
        <v>1121321.52146364</v>
      </c>
      <c r="V117" s="37">
        <f>ABS(T117)</f>
        <v>733924.81301140413</v>
      </c>
      <c r="W117" s="54">
        <f>U117/SUM(D120:D128)</f>
        <v>3.9090849338769343E-2</v>
      </c>
      <c r="X117" s="55">
        <f>V117/SUM(D120:D128)</f>
        <v>2.5585653839912993E-2</v>
      </c>
      <c r="Y117" s="35">
        <f>S117^2</f>
        <v>1257361954497.5325</v>
      </c>
      <c r="Z117" s="37">
        <f>T117^2</f>
        <v>538645631153.82452</v>
      </c>
    </row>
    <row r="118" spans="2:26" x14ac:dyDescent="0.25">
      <c r="B118" s="27">
        <v>45107</v>
      </c>
      <c r="C118" s="30">
        <f>Sales!G261</f>
        <v>4624418</v>
      </c>
      <c r="D118" s="40">
        <f>Returns!G262</f>
        <v>3425553</v>
      </c>
      <c r="E118" s="31">
        <f t="shared" si="1"/>
        <v>0.74075332290463358</v>
      </c>
      <c r="F118" s="35"/>
      <c r="G118" s="35">
        <f t="shared" ref="G118:G128" si="6">_xlfn.FORECAST.ETS($B118,$D$5:$D$116,$B$5:$B$116,12,1)</f>
        <v>3334796.4042294924</v>
      </c>
      <c r="H118" s="35"/>
      <c r="I118" s="30"/>
      <c r="J118" s="30">
        <f t="shared" ref="J118:J128" si="7">_xlfn.FORECAST.ETS($B118,$C$5:$C$116,$B$5:$B$116,12,1)</f>
        <v>4368348.4847044209</v>
      </c>
      <c r="K118" s="30"/>
      <c r="L118" s="30"/>
      <c r="M118" s="31">
        <f t="shared" ref="M118:M128" si="8">_xlfn.FORECAST.ETS($B118,$E$5:$E$116,$B$5:$B$116,12,1)</f>
        <v>0.78148519644764769</v>
      </c>
      <c r="N118" s="30"/>
      <c r="O118" s="37"/>
      <c r="P118" s="37">
        <f t="shared" si="5"/>
        <v>3413799.6737210182</v>
      </c>
      <c r="Q118" s="37"/>
      <c r="S118" s="35"/>
      <c r="T118" s="37"/>
      <c r="U118" s="35"/>
      <c r="V118" s="37"/>
      <c r="W118" s="44"/>
      <c r="X118" s="45"/>
      <c r="Y118" s="35"/>
      <c r="Z118" s="37"/>
    </row>
    <row r="119" spans="2:26" x14ac:dyDescent="0.25">
      <c r="B119" s="27">
        <v>45138</v>
      </c>
      <c r="C119" s="30">
        <f>Sales!G262</f>
        <v>4372095</v>
      </c>
      <c r="D119" s="40">
        <f>Returns!G263</f>
        <v>3303280</v>
      </c>
      <c r="E119" s="31">
        <f t="shared" si="1"/>
        <v>0.75553710520928752</v>
      </c>
      <c r="F119" s="35"/>
      <c r="G119" s="35">
        <f t="shared" si="6"/>
        <v>3268170.0357312313</v>
      </c>
      <c r="H119" s="35"/>
      <c r="I119" s="30"/>
      <c r="J119" s="30">
        <f t="shared" si="7"/>
        <v>3978487.5929886131</v>
      </c>
      <c r="K119" s="30"/>
      <c r="L119" s="30"/>
      <c r="M119" s="31">
        <f t="shared" si="8"/>
        <v>0.78536116719033067</v>
      </c>
      <c r="N119" s="30"/>
      <c r="O119" s="37"/>
      <c r="P119" s="37">
        <f t="shared" si="5"/>
        <v>3124549.6596817863</v>
      </c>
      <c r="Q119" s="37"/>
      <c r="S119" s="35"/>
      <c r="T119" s="37"/>
      <c r="U119" s="35"/>
      <c r="V119" s="37"/>
      <c r="W119" s="44"/>
      <c r="X119" s="45"/>
      <c r="Y119" s="35"/>
      <c r="Z119" s="37"/>
    </row>
    <row r="120" spans="2:26" x14ac:dyDescent="0.25">
      <c r="B120" s="27">
        <v>45169</v>
      </c>
      <c r="C120" s="30">
        <f>Sales!G263</f>
        <v>4373131</v>
      </c>
      <c r="D120" s="40">
        <f>Returns!G264</f>
        <v>3289553</v>
      </c>
      <c r="E120" s="31">
        <f t="shared" si="1"/>
        <v>0.75221917660367366</v>
      </c>
      <c r="F120" s="35"/>
      <c r="G120" s="35">
        <f t="shared" si="6"/>
        <v>3084940.2951167822</v>
      </c>
      <c r="H120" s="35"/>
      <c r="I120" s="30"/>
      <c r="J120" s="30">
        <f t="shared" si="7"/>
        <v>4017580.4474429465</v>
      </c>
      <c r="K120" s="30"/>
      <c r="L120" s="30"/>
      <c r="M120" s="31">
        <f t="shared" si="8"/>
        <v>0.76736759475351723</v>
      </c>
      <c r="N120" s="30"/>
      <c r="O120" s="37"/>
      <c r="P120" s="37">
        <f t="shared" si="5"/>
        <v>3082961.0446830536</v>
      </c>
      <c r="Q120" s="37"/>
      <c r="S120" s="35"/>
      <c r="T120" s="37"/>
      <c r="U120" s="35"/>
      <c r="V120" s="37"/>
      <c r="W120" s="44"/>
      <c r="X120" s="45"/>
      <c r="Y120" s="35"/>
      <c r="Z120" s="37"/>
    </row>
    <row r="121" spans="2:26" x14ac:dyDescent="0.25">
      <c r="B121" s="27">
        <v>45199</v>
      </c>
      <c r="C121" s="30">
        <f>Sales!G264</f>
        <v>4600065</v>
      </c>
      <c r="D121" s="40">
        <f>Returns!G265</f>
        <v>3121718</v>
      </c>
      <c r="E121" s="31">
        <f t="shared" si="1"/>
        <v>0.67862475856319426</v>
      </c>
      <c r="F121" s="35"/>
      <c r="G121" s="35">
        <f t="shared" si="6"/>
        <v>2913537.4529735693</v>
      </c>
      <c r="H121" s="35"/>
      <c r="I121" s="30"/>
      <c r="J121" s="30">
        <f t="shared" si="7"/>
        <v>4099702.4685356421</v>
      </c>
      <c r="K121" s="30"/>
      <c r="L121" s="30"/>
      <c r="M121" s="31">
        <f t="shared" si="8"/>
        <v>0.71321504214117981</v>
      </c>
      <c r="N121" s="30"/>
      <c r="O121" s="37"/>
      <c r="P121" s="37">
        <f t="shared" si="5"/>
        <v>2923969.4688629471</v>
      </c>
      <c r="Q121" s="37"/>
      <c r="S121" s="35"/>
      <c r="T121" s="37"/>
      <c r="U121" s="35"/>
      <c r="V121" s="37"/>
      <c r="W121" s="44"/>
      <c r="X121" s="45"/>
      <c r="Y121" s="35"/>
      <c r="Z121" s="37"/>
    </row>
    <row r="122" spans="2:26" x14ac:dyDescent="0.25">
      <c r="B122" s="27">
        <v>45230</v>
      </c>
      <c r="C122" s="30">
        <f>Sales!G265</f>
        <v>5185126</v>
      </c>
      <c r="D122" s="40">
        <f>Returns!G266</f>
        <v>2940485</v>
      </c>
      <c r="E122" s="31">
        <f t="shared" si="1"/>
        <v>0.56710000875581423</v>
      </c>
      <c r="F122" s="35"/>
      <c r="G122" s="35">
        <f t="shared" si="6"/>
        <v>3219987.0485125948</v>
      </c>
      <c r="H122" s="35"/>
      <c r="I122" s="30"/>
      <c r="J122" s="30">
        <f t="shared" si="7"/>
        <v>4986146.5400465894</v>
      </c>
      <c r="K122" s="30"/>
      <c r="L122" s="30"/>
      <c r="M122" s="31">
        <f t="shared" si="8"/>
        <v>0.65827282612701143</v>
      </c>
      <c r="N122" s="30"/>
      <c r="O122" s="37"/>
      <c r="P122" s="37">
        <f t="shared" ref="P122:P128" si="9">J122*M122</f>
        <v>3282244.7743998882</v>
      </c>
      <c r="Q122" s="37"/>
      <c r="S122" s="35"/>
      <c r="T122" s="37"/>
      <c r="U122" s="35"/>
      <c r="V122" s="37"/>
      <c r="W122" s="44"/>
      <c r="X122" s="45"/>
      <c r="Y122" s="35"/>
      <c r="Z122" s="37"/>
    </row>
    <row r="123" spans="2:26" x14ac:dyDescent="0.25">
      <c r="B123" s="27">
        <v>45260</v>
      </c>
      <c r="C123" s="30">
        <f>Sales!G266</f>
        <v>4725779</v>
      </c>
      <c r="D123" s="40">
        <f>Returns!G267</f>
        <v>3562556</v>
      </c>
      <c r="E123" s="31">
        <f t="shared" si="1"/>
        <v>0.7538558193262952</v>
      </c>
      <c r="F123" s="35"/>
      <c r="G123" s="35">
        <f t="shared" si="6"/>
        <v>2754433.5304887565</v>
      </c>
      <c r="H123" s="35"/>
      <c r="I123" s="30"/>
      <c r="J123" s="30">
        <f t="shared" si="7"/>
        <v>4647015.3274565097</v>
      </c>
      <c r="K123" s="30"/>
      <c r="L123" s="30"/>
      <c r="M123" s="31">
        <f t="shared" si="8"/>
        <v>0.64904168159057962</v>
      </c>
      <c r="N123" s="30"/>
      <c r="O123" s="37"/>
      <c r="P123" s="37">
        <f t="shared" si="9"/>
        <v>3016106.6425095713</v>
      </c>
      <c r="Q123" s="37"/>
      <c r="S123" s="35"/>
      <c r="T123" s="37"/>
      <c r="U123" s="35"/>
      <c r="V123" s="37"/>
      <c r="W123" s="44"/>
      <c r="X123" s="45"/>
      <c r="Y123" s="35"/>
      <c r="Z123" s="37"/>
    </row>
    <row r="124" spans="2:26" x14ac:dyDescent="0.25">
      <c r="B124" s="27">
        <v>45291</v>
      </c>
      <c r="C124" s="30">
        <f>Sales!G267</f>
        <v>5447541</v>
      </c>
      <c r="D124" s="40">
        <f>Returns!G268</f>
        <v>2722346</v>
      </c>
      <c r="E124" s="31">
        <f t="shared" si="1"/>
        <v>0.49973850586897833</v>
      </c>
      <c r="F124" s="35"/>
      <c r="G124" s="35">
        <f t="shared" si="6"/>
        <v>2583911.7632092871</v>
      </c>
      <c r="H124" s="35"/>
      <c r="I124" s="30"/>
      <c r="J124" s="30">
        <f t="shared" si="7"/>
        <v>4877126.6212411737</v>
      </c>
      <c r="K124" s="30"/>
      <c r="L124" s="30"/>
      <c r="M124" s="31">
        <f t="shared" si="8"/>
        <v>0.56927176818606384</v>
      </c>
      <c r="N124" s="30"/>
      <c r="O124" s="37"/>
      <c r="P124" s="37">
        <f t="shared" si="9"/>
        <v>2776410.4953412861</v>
      </c>
      <c r="Q124" s="37"/>
      <c r="S124" s="35"/>
      <c r="T124" s="37"/>
      <c r="U124" s="35"/>
      <c r="V124" s="37"/>
      <c r="W124" s="44"/>
      <c r="X124" s="45"/>
      <c r="Y124" s="35"/>
      <c r="Z124" s="37"/>
    </row>
    <row r="125" spans="2:26" x14ac:dyDescent="0.25">
      <c r="B125" s="27">
        <v>45322</v>
      </c>
      <c r="C125" s="30">
        <f>Sales!G268</f>
        <v>4517425</v>
      </c>
      <c r="D125" s="40">
        <f>Returns!G269</f>
        <v>3009814</v>
      </c>
      <c r="E125" s="31">
        <f t="shared" si="1"/>
        <v>0.66626761927425471</v>
      </c>
      <c r="F125" s="35"/>
      <c r="G125" s="35">
        <f t="shared" si="6"/>
        <v>3270833.3790962412</v>
      </c>
      <c r="H125" s="35"/>
      <c r="I125" s="30"/>
      <c r="J125" s="30">
        <f t="shared" si="7"/>
        <v>4134602.0731879454</v>
      </c>
      <c r="K125" s="30"/>
      <c r="L125" s="30"/>
      <c r="M125" s="31">
        <f t="shared" si="8"/>
        <v>0.77276375494437932</v>
      </c>
      <c r="N125" s="30"/>
      <c r="O125" s="37"/>
      <c r="P125" s="37">
        <f t="shared" si="9"/>
        <v>3195070.6232775319</v>
      </c>
      <c r="Q125" s="37"/>
      <c r="S125" s="35"/>
      <c r="T125" s="37"/>
      <c r="U125" s="35"/>
      <c r="V125" s="37"/>
      <c r="W125" s="44"/>
      <c r="X125" s="45"/>
      <c r="Y125" s="35"/>
      <c r="Z125" s="37"/>
    </row>
    <row r="126" spans="2:26" x14ac:dyDescent="0.25">
      <c r="B126" s="27">
        <v>45351</v>
      </c>
      <c r="C126" s="30">
        <f>Sales!G269</f>
        <v>4538493</v>
      </c>
      <c r="D126" s="40">
        <f>Returns!G270</f>
        <v>3046728</v>
      </c>
      <c r="E126" s="31">
        <f t="shared" si="1"/>
        <v>0.67130829550690063</v>
      </c>
      <c r="F126" s="35"/>
      <c r="G126" s="35">
        <f t="shared" si="6"/>
        <v>2682772.0991080403</v>
      </c>
      <c r="H126" s="35"/>
      <c r="I126" s="30"/>
      <c r="J126" s="30">
        <f t="shared" si="7"/>
        <v>4018376.8325878549</v>
      </c>
      <c r="K126" s="30"/>
      <c r="L126" s="30"/>
      <c r="M126" s="31">
        <f t="shared" si="8"/>
        <v>0.69849195573533607</v>
      </c>
      <c r="N126" s="30"/>
      <c r="O126" s="37"/>
      <c r="P126" s="37">
        <f t="shared" si="9"/>
        <v>2806803.8926758561</v>
      </c>
      <c r="Q126" s="37"/>
      <c r="S126" s="35"/>
      <c r="T126" s="37"/>
      <c r="U126" s="35"/>
      <c r="V126" s="37"/>
      <c r="W126" s="44"/>
      <c r="X126" s="45"/>
      <c r="Y126" s="35"/>
      <c r="Z126" s="37"/>
    </row>
    <row r="127" spans="2:26" x14ac:dyDescent="0.25">
      <c r="B127" s="27">
        <v>45382</v>
      </c>
      <c r="C127" s="30">
        <f>Sales!G270</f>
        <v>4761310</v>
      </c>
      <c r="D127" s="40">
        <f>Returns!G271</f>
        <v>3071638</v>
      </c>
      <c r="E127" s="31">
        <f t="shared" si="1"/>
        <v>0.64512455605705155</v>
      </c>
      <c r="F127" s="35"/>
      <c r="G127" s="35">
        <f t="shared" si="6"/>
        <v>3468532.6864582477</v>
      </c>
      <c r="H127" s="35"/>
      <c r="I127" s="30"/>
      <c r="J127" s="30">
        <f t="shared" si="7"/>
        <v>4314986.9264139719</v>
      </c>
      <c r="K127" s="30"/>
      <c r="L127" s="30"/>
      <c r="M127" s="31">
        <f t="shared" si="8"/>
        <v>0.80524132478081101</v>
      </c>
      <c r="N127" s="30"/>
      <c r="O127" s="37"/>
      <c r="P127" s="37">
        <f t="shared" si="9"/>
        <v>3474605.7890374665</v>
      </c>
      <c r="Q127" s="37"/>
      <c r="S127" s="35"/>
      <c r="T127" s="37"/>
      <c r="U127" s="35"/>
      <c r="V127" s="37"/>
      <c r="W127" s="44"/>
      <c r="X127" s="45"/>
      <c r="Y127" s="35"/>
      <c r="Z127" s="37"/>
    </row>
    <row r="128" spans="2:26" x14ac:dyDescent="0.25">
      <c r="B128" s="32">
        <v>45412</v>
      </c>
      <c r="C128" s="33">
        <f>Sales!G271</f>
        <v>5048156</v>
      </c>
      <c r="D128" s="41">
        <f>Returns!G272</f>
        <v>3920175</v>
      </c>
      <c r="E128" s="34">
        <f t="shared" si="1"/>
        <v>0.7765558354377321</v>
      </c>
      <c r="F128" s="36"/>
      <c r="G128" s="36">
        <f t="shared" si="6"/>
        <v>3584743.2235728446</v>
      </c>
      <c r="H128" s="36"/>
      <c r="I128" s="33"/>
      <c r="J128" s="33">
        <f t="shared" si="7"/>
        <v>4317253.7811565865</v>
      </c>
      <c r="K128" s="33"/>
      <c r="L128" s="33"/>
      <c r="M128" s="34">
        <f t="shared" si="8"/>
        <v>0.78589668993052353</v>
      </c>
      <c r="N128" s="33"/>
      <c r="O128" s="38"/>
      <c r="P128" s="38">
        <f t="shared" si="9"/>
        <v>3392915.4562009983</v>
      </c>
      <c r="Q128" s="38"/>
      <c r="S128" s="36"/>
      <c r="T128" s="38"/>
      <c r="U128" s="36"/>
      <c r="V128" s="38"/>
      <c r="W128" s="46"/>
      <c r="X128" s="47"/>
      <c r="Y128" s="36"/>
      <c r="Z128" s="38"/>
    </row>
    <row r="129" spans="2:28" x14ac:dyDescent="0.25">
      <c r="B129" s="27">
        <v>45443</v>
      </c>
      <c r="C129" s="30">
        <f>Sales!G272</f>
        <v>4738803</v>
      </c>
      <c r="D129" s="40">
        <f>Returns!G273</f>
        <v>3539182</v>
      </c>
      <c r="E129" s="31">
        <f t="shared" si="1"/>
        <v>0.74685147282974207</v>
      </c>
      <c r="F129" s="35"/>
      <c r="G129" s="35"/>
      <c r="H129" s="35">
        <f>_xlfn.FORECAST.ETS($B129,$D$5:$D$128,$B$5:$B$128,12,1)</f>
        <v>3688652.4791080975</v>
      </c>
      <c r="I129" s="30"/>
      <c r="J129" s="30"/>
      <c r="K129" s="30">
        <f>_xlfn.FORECAST.ETS($B129,$C$5:$C$128,$B$5:$B$128,12,1)</f>
        <v>4621660.262134878</v>
      </c>
      <c r="L129" s="30"/>
      <c r="M129" s="30"/>
      <c r="N129" s="31">
        <f>_xlfn.FORECAST.ETS($B129,$E$5:$E$128,$B$5:$B$128,12,1)</f>
        <v>0.8014746036993462</v>
      </c>
      <c r="O129" s="37"/>
      <c r="P129" s="37"/>
      <c r="Q129" s="37">
        <f>K129*N129</f>
        <v>3704143.3270275677</v>
      </c>
      <c r="S129" s="35">
        <f>SUM(H132:H140)-SUM($D132:$D140)</f>
        <v>1807303.4769835435</v>
      </c>
      <c r="T129" s="37">
        <f>SUM(Q132:Q140)-SUM($D132:$D140)</f>
        <v>2765627.5807591192</v>
      </c>
      <c r="U129" s="35">
        <f>ABS(S129)</f>
        <v>1807303.4769835435</v>
      </c>
      <c r="V129" s="37">
        <f>ABS(T129)</f>
        <v>2765627.5807591192</v>
      </c>
      <c r="W129" s="54">
        <f>U129/SUM(D132:D140)</f>
        <v>6.8414042555532448E-2</v>
      </c>
      <c r="X129" s="55">
        <f>V129/SUM(D132:D140)</f>
        <v>0.10469064294536931</v>
      </c>
      <c r="Y129" s="35">
        <f>S129^2</f>
        <v>3266345857916.8057</v>
      </c>
      <c r="Z129" s="37">
        <f>T129^2</f>
        <v>7648695915455.5391</v>
      </c>
    </row>
    <row r="130" spans="2:28" x14ac:dyDescent="0.25">
      <c r="B130" s="27">
        <v>45473</v>
      </c>
      <c r="C130" s="30">
        <f>Sales!G273</f>
        <v>4754774</v>
      </c>
      <c r="D130" s="40">
        <f>Returns!G274</f>
        <v>3252357</v>
      </c>
      <c r="E130" s="31">
        <f t="shared" si="1"/>
        <v>0.68401926148330083</v>
      </c>
      <c r="F130" s="35"/>
      <c r="G130" s="35"/>
      <c r="H130" s="35">
        <f t="shared" ref="H130:H140" si="10">_xlfn.FORECAST.ETS($B130,$D$5:$D$128,$B$5:$B$128,12,1)</f>
        <v>3513173.9379181508</v>
      </c>
      <c r="I130" s="30"/>
      <c r="J130" s="30"/>
      <c r="K130" s="30">
        <f t="shared" ref="K130:K140" si="11">_xlfn.FORECAST.ETS($B130,$C$5:$C$128,$B$5:$B$128,12,1)</f>
        <v>4710307.1921031959</v>
      </c>
      <c r="L130" s="30"/>
      <c r="M130" s="30"/>
      <c r="N130" s="31">
        <f t="shared" ref="N130:N140" si="12">_xlfn.FORECAST.ETS($B130,$E$5:$E$128,$B$5:$B$128,12,1)</f>
        <v>0.75863229197918813</v>
      </c>
      <c r="O130" s="37"/>
      <c r="P130" s="37"/>
      <c r="Q130" s="37">
        <f t="shared" ref="Q130:Q140" si="13">K130*N130</f>
        <v>3573391.1410713014</v>
      </c>
      <c r="S130" s="35"/>
      <c r="T130" s="37"/>
      <c r="U130" s="35"/>
      <c r="V130" s="37"/>
      <c r="W130" s="44"/>
      <c r="X130" s="45"/>
      <c r="Y130" s="35"/>
      <c r="Z130" s="37"/>
    </row>
    <row r="131" spans="2:28" x14ac:dyDescent="0.25">
      <c r="B131" s="27">
        <v>45504</v>
      </c>
      <c r="C131" s="30">
        <f>Sales!G274</f>
        <v>4376506</v>
      </c>
      <c r="D131" s="40">
        <f>Returns!G275</f>
        <v>3310555</v>
      </c>
      <c r="E131" s="31">
        <f t="shared" si="1"/>
        <v>0.75643789817722173</v>
      </c>
      <c r="F131" s="35"/>
      <c r="G131" s="35"/>
      <c r="H131" s="35">
        <f t="shared" si="10"/>
        <v>3234158.8476165999</v>
      </c>
      <c r="I131" s="30"/>
      <c r="J131" s="30"/>
      <c r="K131" s="30">
        <f t="shared" si="11"/>
        <v>4448022.2443190347</v>
      </c>
      <c r="L131" s="30"/>
      <c r="M131" s="30"/>
      <c r="N131" s="31">
        <f t="shared" si="12"/>
        <v>0.73498728466423779</v>
      </c>
      <c r="O131" s="37"/>
      <c r="P131" s="37"/>
      <c r="Q131" s="37">
        <f t="shared" si="13"/>
        <v>3269239.7914781761</v>
      </c>
      <c r="S131" s="35"/>
      <c r="T131" s="37"/>
      <c r="U131" s="35"/>
      <c r="V131" s="37"/>
      <c r="W131" s="44"/>
      <c r="X131" s="45"/>
      <c r="Y131" s="35"/>
      <c r="Z131" s="37"/>
    </row>
    <row r="132" spans="2:28" x14ac:dyDescent="0.25">
      <c r="B132" s="27">
        <v>45535</v>
      </c>
      <c r="C132" s="30">
        <f>Sales!G275</f>
        <v>4398791</v>
      </c>
      <c r="D132" s="40">
        <f>Returns!G276</f>
        <v>3105849</v>
      </c>
      <c r="E132" s="31">
        <f t="shared" si="1"/>
        <v>0.70606878117191751</v>
      </c>
      <c r="F132" s="35"/>
      <c r="G132" s="35"/>
      <c r="H132" s="35">
        <f t="shared" si="10"/>
        <v>2935206.5574521413</v>
      </c>
      <c r="I132" s="30"/>
      <c r="J132" s="30"/>
      <c r="K132" s="30">
        <f t="shared" si="11"/>
        <v>4356293.2227019519</v>
      </c>
      <c r="L132" s="30"/>
      <c r="M132" s="30"/>
      <c r="N132" s="31">
        <f t="shared" si="12"/>
        <v>0.71968919523747898</v>
      </c>
      <c r="O132" s="37"/>
      <c r="P132" s="37"/>
      <c r="Q132" s="37">
        <f t="shared" si="13"/>
        <v>3135177.1636648513</v>
      </c>
      <c r="S132" s="35"/>
      <c r="T132" s="37"/>
      <c r="U132" s="35"/>
      <c r="V132" s="37"/>
      <c r="W132" s="44"/>
      <c r="X132" s="45"/>
      <c r="Y132" s="35"/>
      <c r="Z132" s="37"/>
    </row>
    <row r="133" spans="2:28" x14ac:dyDescent="0.25">
      <c r="B133" s="27">
        <v>45565</v>
      </c>
      <c r="C133" s="30">
        <f>Sales!G276</f>
        <v>4462553</v>
      </c>
      <c r="D133" s="40">
        <f>Returns!G277</f>
        <v>2876945</v>
      </c>
      <c r="E133" s="31">
        <f t="shared" si="1"/>
        <v>0.64468590064924725</v>
      </c>
      <c r="F133" s="35"/>
      <c r="G133" s="35"/>
      <c r="H133" s="35">
        <f t="shared" si="10"/>
        <v>2989580.074169416</v>
      </c>
      <c r="I133" s="30"/>
      <c r="J133" s="30"/>
      <c r="K133" s="30">
        <f t="shared" si="11"/>
        <v>4525578.2929881774</v>
      </c>
      <c r="L133" s="30"/>
      <c r="M133" s="30"/>
      <c r="N133" s="31">
        <f t="shared" si="12"/>
        <v>0.68149951946040499</v>
      </c>
      <c r="O133" s="37"/>
      <c r="P133" s="37"/>
      <c r="Q133" s="37">
        <f t="shared" si="13"/>
        <v>3084179.4319518828</v>
      </c>
      <c r="S133" s="35"/>
      <c r="T133" s="37"/>
      <c r="U133" s="35"/>
      <c r="V133" s="37"/>
      <c r="W133" s="44"/>
      <c r="X133" s="45"/>
      <c r="Y133" s="35"/>
      <c r="Z133" s="37"/>
    </row>
    <row r="134" spans="2:28" x14ac:dyDescent="0.25">
      <c r="B134" s="27">
        <v>45596</v>
      </c>
      <c r="C134" s="30">
        <f>Sales!G277</f>
        <v>5403628</v>
      </c>
      <c r="D134" s="40">
        <f>Returns!G278</f>
        <v>3291571</v>
      </c>
      <c r="E134" s="31">
        <f t="shared" ref="E134:E140" si="14">IFERROR(D134/C134,0)</f>
        <v>0.6091409327214975</v>
      </c>
      <c r="F134" s="35"/>
      <c r="G134" s="35"/>
      <c r="H134" s="35">
        <f t="shared" si="10"/>
        <v>3249032.6976876832</v>
      </c>
      <c r="I134" s="30"/>
      <c r="J134" s="30"/>
      <c r="K134" s="30">
        <f t="shared" si="11"/>
        <v>5344578.3094186932</v>
      </c>
      <c r="L134" s="30"/>
      <c r="M134" s="30"/>
      <c r="N134" s="31">
        <f t="shared" si="12"/>
        <v>0.61926534044496973</v>
      </c>
      <c r="O134" s="37"/>
      <c r="P134" s="37"/>
      <c r="Q134" s="37">
        <f t="shared" si="13"/>
        <v>3309712.1063169679</v>
      </c>
      <c r="S134" s="35"/>
      <c r="T134" s="37"/>
      <c r="U134" s="35"/>
      <c r="V134" s="37"/>
      <c r="W134" s="44"/>
      <c r="X134" s="45"/>
      <c r="Y134" s="35"/>
      <c r="Z134" s="37"/>
    </row>
    <row r="135" spans="2:28" x14ac:dyDescent="0.25">
      <c r="B135" s="27">
        <v>45626</v>
      </c>
      <c r="C135" s="30">
        <f>Sales!G278</f>
        <v>4053519</v>
      </c>
      <c r="D135" s="40">
        <f>Returns!G279</f>
        <v>2445907</v>
      </c>
      <c r="E135" s="31">
        <f t="shared" si="14"/>
        <v>0.60340336384262661</v>
      </c>
      <c r="F135" s="35"/>
      <c r="G135" s="35"/>
      <c r="H135" s="35">
        <f t="shared" si="10"/>
        <v>2949911.1764548337</v>
      </c>
      <c r="I135" s="30"/>
      <c r="J135" s="30"/>
      <c r="K135" s="30">
        <f t="shared" si="11"/>
        <v>4884926.0357029065</v>
      </c>
      <c r="L135" s="30"/>
      <c r="M135" s="30"/>
      <c r="N135" s="31">
        <f t="shared" si="12"/>
        <v>0.63968944487182244</v>
      </c>
      <c r="O135" s="37"/>
      <c r="P135" s="37"/>
      <c r="Q135" s="37">
        <f t="shared" si="13"/>
        <v>3124835.6240187045</v>
      </c>
      <c r="S135" s="35"/>
      <c r="T135" s="37"/>
      <c r="U135" s="35"/>
      <c r="V135" s="37"/>
      <c r="W135" s="44"/>
      <c r="X135" s="45"/>
      <c r="Y135" s="35"/>
      <c r="Z135" s="37"/>
    </row>
    <row r="136" spans="2:28" x14ac:dyDescent="0.25">
      <c r="B136" s="27">
        <v>45657</v>
      </c>
      <c r="C136" s="30">
        <f>Sales!G279</f>
        <v>5133515</v>
      </c>
      <c r="D136" s="40">
        <f>Returns!G280</f>
        <v>2450297</v>
      </c>
      <c r="E136" s="31">
        <f t="shared" si="14"/>
        <v>0.47731369246997429</v>
      </c>
      <c r="F136" s="35"/>
      <c r="G136" s="35"/>
      <c r="H136" s="35">
        <f t="shared" si="10"/>
        <v>2896137.0006672605</v>
      </c>
      <c r="I136" s="30"/>
      <c r="J136" s="30"/>
      <c r="K136" s="30">
        <f t="shared" si="11"/>
        <v>5371203.8043317888</v>
      </c>
      <c r="L136" s="30"/>
      <c r="M136" s="30"/>
      <c r="N136" s="31">
        <f t="shared" si="12"/>
        <v>0.5499181790151314</v>
      </c>
      <c r="O136" s="37"/>
      <c r="P136" s="37"/>
      <c r="Q136" s="37">
        <f t="shared" si="13"/>
        <v>2953722.6151972837</v>
      </c>
      <c r="S136" s="35"/>
      <c r="T136" s="37"/>
      <c r="U136" s="35"/>
      <c r="V136" s="37"/>
      <c r="W136" s="44"/>
      <c r="X136" s="45"/>
      <c r="Y136" s="35"/>
      <c r="Z136" s="37"/>
    </row>
    <row r="137" spans="2:28" x14ac:dyDescent="0.25">
      <c r="B137" s="27">
        <v>45688</v>
      </c>
      <c r="C137" s="30">
        <f>Sales!G280</f>
        <v>4385745</v>
      </c>
      <c r="D137" s="40">
        <f>Returns!G281</f>
        <v>3096753</v>
      </c>
      <c r="E137" s="31">
        <f t="shared" si="14"/>
        <v>0.70609508760769268</v>
      </c>
      <c r="F137" s="35"/>
      <c r="G137" s="35"/>
      <c r="H137" s="35">
        <f t="shared" si="10"/>
        <v>3212426.4359279852</v>
      </c>
      <c r="I137" s="30"/>
      <c r="J137" s="30"/>
      <c r="K137" s="30">
        <f t="shared" si="11"/>
        <v>4579917.2566093151</v>
      </c>
      <c r="L137" s="30"/>
      <c r="M137" s="30"/>
      <c r="N137" s="31">
        <f t="shared" si="12"/>
        <v>0.75172260378498068</v>
      </c>
      <c r="O137" s="37"/>
      <c r="P137" s="37"/>
      <c r="Q137" s="37">
        <f t="shared" si="13"/>
        <v>3442827.32525812</v>
      </c>
      <c r="S137" s="35"/>
      <c r="T137" s="37"/>
      <c r="U137" s="35"/>
      <c r="V137" s="37"/>
      <c r="W137" s="44"/>
      <c r="X137" s="45"/>
      <c r="Y137" s="35"/>
      <c r="Z137" s="37"/>
    </row>
    <row r="138" spans="2:28" x14ac:dyDescent="0.25">
      <c r="B138" s="27">
        <v>45716</v>
      </c>
      <c r="C138" s="30">
        <f>Sales!G281</f>
        <v>4383905</v>
      </c>
      <c r="D138" s="40">
        <f>Returns!G282</f>
        <v>2312257</v>
      </c>
      <c r="E138" s="31">
        <f t="shared" si="14"/>
        <v>0.52744231455745505</v>
      </c>
      <c r="F138" s="35"/>
      <c r="G138" s="35"/>
      <c r="H138" s="35">
        <f t="shared" si="10"/>
        <v>2921730.1632671412</v>
      </c>
      <c r="I138" s="30"/>
      <c r="J138" s="30"/>
      <c r="K138" s="30">
        <f t="shared" si="11"/>
        <v>4369233.6254073419</v>
      </c>
      <c r="L138" s="30"/>
      <c r="M138" s="30"/>
      <c r="N138" s="31">
        <f t="shared" si="12"/>
        <v>0.69517006485999644</v>
      </c>
      <c r="O138" s="37"/>
      <c r="P138" s="37"/>
      <c r="Q138" s="37">
        <f t="shared" si="13"/>
        <v>3037360.4227628992</v>
      </c>
      <c r="S138" s="35"/>
      <c r="T138" s="37"/>
      <c r="U138" s="35"/>
      <c r="V138" s="37"/>
      <c r="W138" s="44"/>
      <c r="X138" s="45"/>
      <c r="Y138" s="35"/>
      <c r="Z138" s="37"/>
    </row>
    <row r="139" spans="2:28" x14ac:dyDescent="0.25">
      <c r="B139" s="27">
        <v>45747</v>
      </c>
      <c r="C139" s="30">
        <f>Sales!G282</f>
        <v>4388373</v>
      </c>
      <c r="D139" s="40">
        <f>Returns!G283</f>
        <v>3292353</v>
      </c>
      <c r="E139" s="31">
        <f t="shared" si="14"/>
        <v>0.7502445667221086</v>
      </c>
      <c r="F139" s="35"/>
      <c r="G139" s="35"/>
      <c r="H139" s="35">
        <f t="shared" si="10"/>
        <v>3500708.3094602446</v>
      </c>
      <c r="I139" s="30"/>
      <c r="J139" s="30"/>
      <c r="K139" s="30">
        <f t="shared" si="11"/>
        <v>4654270.8654774185</v>
      </c>
      <c r="L139" s="30"/>
      <c r="M139" s="30"/>
      <c r="N139" s="31">
        <f t="shared" si="12"/>
        <v>0.76214035011197057</v>
      </c>
      <c r="O139" s="37"/>
      <c r="P139" s="37"/>
      <c r="Q139" s="37">
        <f t="shared" si="13"/>
        <v>3547207.6269309041</v>
      </c>
      <c r="S139" s="35"/>
      <c r="T139" s="37"/>
      <c r="U139" s="35"/>
      <c r="V139" s="37"/>
      <c r="W139" s="44"/>
      <c r="X139" s="45"/>
      <c r="Y139" s="35"/>
      <c r="Z139" s="37"/>
    </row>
    <row r="140" spans="2:28" x14ac:dyDescent="0.25">
      <c r="B140" s="27">
        <v>45777</v>
      </c>
      <c r="C140" s="30">
        <f>Sales!G283</f>
        <v>4831466</v>
      </c>
      <c r="D140" s="40">
        <f>Returns!G284</f>
        <v>3545210</v>
      </c>
      <c r="E140" s="31">
        <f t="shared" si="14"/>
        <v>0.73377521439662408</v>
      </c>
      <c r="F140" s="35"/>
      <c r="G140" s="35"/>
      <c r="H140" s="35">
        <f t="shared" si="10"/>
        <v>3569713.0618968331</v>
      </c>
      <c r="I140" s="30"/>
      <c r="J140" s="30"/>
      <c r="K140" s="30">
        <f t="shared" si="11"/>
        <v>4845668.8185181618</v>
      </c>
      <c r="L140" s="30"/>
      <c r="M140" s="30"/>
      <c r="N140" s="31">
        <f t="shared" si="12"/>
        <v>0.73214810948273379</v>
      </c>
      <c r="O140" s="37"/>
      <c r="P140" s="37"/>
      <c r="Q140" s="39">
        <f t="shared" si="13"/>
        <v>3547747.2646575044</v>
      </c>
      <c r="S140" s="35"/>
      <c r="T140" s="37"/>
      <c r="U140" s="35"/>
      <c r="V140" s="37"/>
      <c r="W140" s="44"/>
      <c r="X140" s="45"/>
      <c r="Y140" s="35"/>
      <c r="Z140" s="37"/>
    </row>
    <row r="141" spans="2:28" x14ac:dyDescent="0.25">
      <c r="B141" s="27"/>
      <c r="C141" s="30"/>
      <c r="D141" s="30"/>
      <c r="E141" s="31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2:28" x14ac:dyDescent="0.25">
      <c r="B142" s="27"/>
      <c r="C142" s="30"/>
      <c r="D142" s="30"/>
      <c r="E142" s="31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S142" s="65" t="s">
        <v>64</v>
      </c>
      <c r="T142" s="65"/>
      <c r="U142" s="65" t="s">
        <v>60</v>
      </c>
      <c r="V142" s="65"/>
      <c r="W142" s="65" t="s">
        <v>61</v>
      </c>
      <c r="X142" s="65"/>
      <c r="Y142" s="65" t="s">
        <v>62</v>
      </c>
      <c r="Z142" s="65"/>
      <c r="AA142" s="65" t="s">
        <v>68</v>
      </c>
      <c r="AB142" s="65"/>
    </row>
    <row r="143" spans="2:28" x14ac:dyDescent="0.25">
      <c r="B143" s="27"/>
      <c r="C143" s="30"/>
      <c r="D143" s="30"/>
      <c r="E143" s="31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S143" s="42" t="s">
        <v>55</v>
      </c>
      <c r="T143" s="43" t="s">
        <v>63</v>
      </c>
      <c r="U143" s="42" t="s">
        <v>55</v>
      </c>
      <c r="V143" s="43" t="s">
        <v>63</v>
      </c>
      <c r="W143" s="42" t="s">
        <v>55</v>
      </c>
      <c r="X143" s="43" t="s">
        <v>63</v>
      </c>
      <c r="Y143" s="42" t="s">
        <v>55</v>
      </c>
      <c r="Z143" s="43" t="s">
        <v>63</v>
      </c>
      <c r="AA143" s="42" t="s">
        <v>55</v>
      </c>
      <c r="AB143" s="43" t="s">
        <v>63</v>
      </c>
    </row>
    <row r="144" spans="2:28" x14ac:dyDescent="0.25">
      <c r="R144" t="s">
        <v>57</v>
      </c>
      <c r="S144" s="48">
        <f>AVERAGE(S105:S116)</f>
        <v>-1048862.3286319487</v>
      </c>
      <c r="T144" s="48">
        <f t="shared" ref="T144:X144" si="15">AVERAGE(T105:T116)</f>
        <v>559439.38114148006</v>
      </c>
      <c r="U144" s="48">
        <f t="shared" si="15"/>
        <v>1048862.3286319487</v>
      </c>
      <c r="V144" s="48">
        <f t="shared" si="15"/>
        <v>559439.38114148006</v>
      </c>
      <c r="W144" s="49">
        <f t="shared" si="15"/>
        <v>3.8092314864825852E-2</v>
      </c>
      <c r="X144" s="49">
        <f t="shared" si="15"/>
        <v>2.0317576933113864E-2</v>
      </c>
      <c r="Y144" s="48">
        <f>SQRT(AVERAGE(Y105:Y116))</f>
        <v>1048862.3286319487</v>
      </c>
      <c r="Z144" s="48">
        <f>SQRT(AVERAGE(Z105:Z116))</f>
        <v>559439.38114148006</v>
      </c>
    </row>
    <row r="145" spans="18:28" x14ac:dyDescent="0.25">
      <c r="R145" t="s">
        <v>58</v>
      </c>
      <c r="S145" s="48">
        <f t="shared" ref="S145:X145" si="16">AVERAGE(S117:S128)</f>
        <v>-1121321.52146364</v>
      </c>
      <c r="T145" s="48">
        <f t="shared" si="16"/>
        <v>-733924.81301140413</v>
      </c>
      <c r="U145" s="48">
        <f t="shared" si="16"/>
        <v>1121321.52146364</v>
      </c>
      <c r="V145" s="48">
        <f t="shared" si="16"/>
        <v>733924.81301140413</v>
      </c>
      <c r="W145" s="49">
        <f t="shared" si="16"/>
        <v>3.9090849338769343E-2</v>
      </c>
      <c r="X145" s="49">
        <f t="shared" si="16"/>
        <v>2.5585653839912993E-2</v>
      </c>
      <c r="Y145" s="48">
        <f>SQRT(AVERAGE(Y117:Y128))</f>
        <v>1121321.52146364</v>
      </c>
      <c r="Z145" s="48">
        <f>SQRT(AVERAGE(Z117:Z128))</f>
        <v>733924.81301140413</v>
      </c>
    </row>
    <row r="146" spans="18:28" x14ac:dyDescent="0.25">
      <c r="R146" t="s">
        <v>59</v>
      </c>
      <c r="S146" s="56">
        <f t="shared" ref="S146:X146" si="17">AVERAGE(S129:S140)</f>
        <v>1807303.4769835435</v>
      </c>
      <c r="T146" s="56">
        <f t="shared" si="17"/>
        <v>2765627.5807591192</v>
      </c>
      <c r="U146" s="56">
        <f t="shared" si="17"/>
        <v>1807303.4769835435</v>
      </c>
      <c r="V146" s="56">
        <f t="shared" si="17"/>
        <v>2765627.5807591192</v>
      </c>
      <c r="W146" s="57">
        <f t="shared" si="17"/>
        <v>6.8414042555532448E-2</v>
      </c>
      <c r="X146" s="57">
        <f t="shared" si="17"/>
        <v>0.10469064294536931</v>
      </c>
      <c r="Y146" s="56">
        <f>SQRT(AVERAGE(Y129:Y140))</f>
        <v>1807303.4769835435</v>
      </c>
      <c r="Z146" s="56">
        <f>SQRT(AVERAGE(Z129:Z140))</f>
        <v>2765627.5807591192</v>
      </c>
      <c r="AA146" s="52"/>
      <c r="AB146" s="52"/>
    </row>
    <row r="147" spans="18:28" x14ac:dyDescent="0.25">
      <c r="R147" t="s">
        <v>69</v>
      </c>
      <c r="S147" s="48">
        <f>AVERAGE(S144:S146)</f>
        <v>-120960.12437068175</v>
      </c>
      <c r="T147" s="48">
        <f t="shared" ref="T147:X147" si="18">AVERAGE(T144:T146)</f>
        <v>863714.04962973169</v>
      </c>
      <c r="U147" s="48">
        <f t="shared" si="18"/>
        <v>1325829.1090263773</v>
      </c>
      <c r="V147" s="48">
        <f t="shared" si="18"/>
        <v>1352997.2583040011</v>
      </c>
      <c r="W147" s="49">
        <f t="shared" si="18"/>
        <v>4.8532402253042541E-2</v>
      </c>
      <c r="X147" s="49">
        <f t="shared" si="18"/>
        <v>5.0197957906132053E-2</v>
      </c>
      <c r="Y147" s="48">
        <f>AVERAGE(Y144:Y146)</f>
        <v>1325829.1090263773</v>
      </c>
      <c r="Z147" s="48">
        <f>AVERAGE(Z144:Z146)</f>
        <v>1352997.2583040011</v>
      </c>
      <c r="AA147" s="30">
        <f>SQRT(AVERAGE(Y105,Y117,Y129))</f>
        <v>1369162.7608186414</v>
      </c>
      <c r="AB147" s="30">
        <f>SQRT(AVERAGE(Z105,Z117,Z129))</f>
        <v>1683281.9102160048</v>
      </c>
    </row>
    <row r="148" spans="18:28" x14ac:dyDescent="0.25">
      <c r="R148" t="s">
        <v>70</v>
      </c>
      <c r="S148" s="48">
        <f>ABS(S147)</f>
        <v>120960.12437068175</v>
      </c>
      <c r="T148" s="48">
        <f>ABS(T147)</f>
        <v>863714.04962973169</v>
      </c>
      <c r="U148" s="48"/>
      <c r="V148" s="48"/>
      <c r="W148" s="49"/>
      <c r="X148" s="49"/>
      <c r="AA148" s="30"/>
      <c r="AB148" s="30"/>
    </row>
    <row r="149" spans="18:28" x14ac:dyDescent="0.25">
      <c r="S149" s="65" t="s">
        <v>65</v>
      </c>
      <c r="T149" s="65"/>
      <c r="U149" s="65"/>
      <c r="V149" s="65"/>
      <c r="W149" s="65"/>
      <c r="X149" s="65"/>
      <c r="Y149" s="65"/>
      <c r="Z149" s="65"/>
    </row>
    <row r="150" spans="18:28" x14ac:dyDescent="0.25">
      <c r="S150" s="65" t="s">
        <v>64</v>
      </c>
      <c r="T150" s="65"/>
      <c r="U150" s="65" t="s">
        <v>60</v>
      </c>
      <c r="V150" s="65"/>
      <c r="W150" s="65" t="s">
        <v>61</v>
      </c>
      <c r="X150" s="65"/>
      <c r="Y150" s="65" t="s">
        <v>62</v>
      </c>
      <c r="Z150" s="65"/>
      <c r="AA150" s="65" t="s">
        <v>68</v>
      </c>
      <c r="AB150" s="65"/>
    </row>
    <row r="151" spans="18:28" x14ac:dyDescent="0.25">
      <c r="S151" s="42" t="s">
        <v>55</v>
      </c>
      <c r="T151" s="43" t="s">
        <v>63</v>
      </c>
      <c r="U151" s="42" t="s">
        <v>55</v>
      </c>
      <c r="V151" s="43" t="s">
        <v>63</v>
      </c>
      <c r="W151" s="42" t="s">
        <v>55</v>
      </c>
      <c r="X151" s="43" t="s">
        <v>63</v>
      </c>
      <c r="Y151" s="42" t="s">
        <v>55</v>
      </c>
      <c r="Z151" s="43" t="s">
        <v>63</v>
      </c>
      <c r="AA151" s="42" t="s">
        <v>55</v>
      </c>
      <c r="AB151" s="43" t="s">
        <v>63</v>
      </c>
    </row>
    <row r="152" spans="18:28" x14ac:dyDescent="0.25">
      <c r="R152" t="s">
        <v>57</v>
      </c>
      <c r="S152">
        <f t="shared" ref="S152:S154" si="19">IF(ABS(S144)&lt;=ABS(T144),1,2)</f>
        <v>2</v>
      </c>
      <c r="T152">
        <f t="shared" ref="T152:T154" si="20">IF(ABS(T144)&lt;=ABS(S144),1,2)</f>
        <v>1</v>
      </c>
      <c r="U152" s="50">
        <f>RANK(U144,$U144:$V144,1)</f>
        <v>2</v>
      </c>
      <c r="V152">
        <f>RANK(V144,$U144:$V144,1)</f>
        <v>1</v>
      </c>
      <c r="W152" s="50">
        <f>RANK(W144,$W144:$X144,1)</f>
        <v>2</v>
      </c>
      <c r="X152">
        <f>RANK(X144,$W144:$X144,1)</f>
        <v>1</v>
      </c>
      <c r="Y152" s="50">
        <f>RANK(Y144,$Y144:$Z144,1)</f>
        <v>2</v>
      </c>
      <c r="Z152">
        <f>RANK(Z144,$Y144:$Z144,1)</f>
        <v>1</v>
      </c>
    </row>
    <row r="153" spans="18:28" x14ac:dyDescent="0.25">
      <c r="R153" t="s">
        <v>58</v>
      </c>
      <c r="S153">
        <f t="shared" si="19"/>
        <v>2</v>
      </c>
      <c r="T153">
        <f t="shared" si="20"/>
        <v>1</v>
      </c>
      <c r="U153" s="50">
        <f t="shared" ref="U153:V154" si="21">RANK(U145,$U145:$V145,1)</f>
        <v>2</v>
      </c>
      <c r="V153">
        <f t="shared" si="21"/>
        <v>1</v>
      </c>
      <c r="W153" s="50">
        <f t="shared" ref="W153:X154" si="22">RANK(W145,$W145:$X145,1)</f>
        <v>2</v>
      </c>
      <c r="X153">
        <f t="shared" si="22"/>
        <v>1</v>
      </c>
      <c r="Y153" s="50">
        <f t="shared" ref="Y153:Z154" si="23">RANK(Y145,$Y145:$Z145,1)</f>
        <v>2</v>
      </c>
      <c r="Z153">
        <f t="shared" si="23"/>
        <v>1</v>
      </c>
    </row>
    <row r="154" spans="18:28" x14ac:dyDescent="0.25">
      <c r="R154" t="s">
        <v>59</v>
      </c>
      <c r="S154" s="52">
        <f t="shared" si="19"/>
        <v>1</v>
      </c>
      <c r="T154" s="59">
        <f t="shared" si="20"/>
        <v>2</v>
      </c>
      <c r="U154" s="58">
        <f t="shared" si="21"/>
        <v>1</v>
      </c>
      <c r="V154" s="52">
        <f t="shared" si="21"/>
        <v>2</v>
      </c>
      <c r="W154" s="58">
        <f t="shared" si="22"/>
        <v>1</v>
      </c>
      <c r="X154" s="52">
        <f t="shared" si="22"/>
        <v>2</v>
      </c>
      <c r="Y154" s="58">
        <f t="shared" si="23"/>
        <v>1</v>
      </c>
      <c r="Z154" s="52">
        <f t="shared" si="23"/>
        <v>2</v>
      </c>
      <c r="AA154" s="52"/>
      <c r="AB154" s="52"/>
    </row>
    <row r="155" spans="18:28" x14ac:dyDescent="0.25">
      <c r="R155" t="s">
        <v>69</v>
      </c>
      <c r="S155">
        <f>IF(ABS(S147)&lt;=ABS(T147),1,2)</f>
        <v>1</v>
      </c>
      <c r="T155">
        <f>IF(ABS(T147)&lt;=ABS(S147),1,2)</f>
        <v>2</v>
      </c>
      <c r="U155">
        <f>RANK(U147,$U147:$V147,1)</f>
        <v>1</v>
      </c>
      <c r="V155">
        <f>RANK(V147,$U147:$V147,1)</f>
        <v>2</v>
      </c>
      <c r="W155">
        <f>RANK(W147,$W147:$X147,1)</f>
        <v>1</v>
      </c>
      <c r="X155">
        <f>RANK(X147,$W147:$X147,1)</f>
        <v>2</v>
      </c>
      <c r="Y155">
        <f>RANK(Y147,$Y147:$Z147,1)</f>
        <v>1</v>
      </c>
      <c r="Z155">
        <f>RANK(Z147,$Y147:$Z147,1)</f>
        <v>2</v>
      </c>
      <c r="AA155">
        <f>RANK(AA147,$AA147:$AB147,1)</f>
        <v>1</v>
      </c>
      <c r="AB155">
        <f>RANK(AB147,$AA147:$AB147,1)</f>
        <v>2</v>
      </c>
    </row>
    <row r="157" spans="18:28" x14ac:dyDescent="0.25">
      <c r="S157" s="64" t="s">
        <v>66</v>
      </c>
      <c r="T157" s="64"/>
    </row>
    <row r="158" spans="18:28" x14ac:dyDescent="0.25">
      <c r="S158" s="42" t="s">
        <v>55</v>
      </c>
      <c r="T158" s="43" t="s">
        <v>63</v>
      </c>
      <c r="V158" s="52" t="s">
        <v>67</v>
      </c>
    </row>
    <row r="159" spans="18:28" x14ac:dyDescent="0.25">
      <c r="S159" s="51">
        <f>AVERAGE(S155,U155,W155,Y155)</f>
        <v>1</v>
      </c>
      <c r="T159" s="51">
        <f>AVERAGE(T155,V155,X155,Z155)</f>
        <v>2</v>
      </c>
      <c r="V159" s="53" t="str">
        <f>IF(S159&lt;=T159,$S$158,$T$158)</f>
        <v>Returns Only</v>
      </c>
    </row>
    <row r="162" spans="19:20" x14ac:dyDescent="0.25">
      <c r="S162" s="49"/>
      <c r="T162" s="49"/>
    </row>
  </sheetData>
  <mergeCells count="23">
    <mergeCell ref="S157:T157"/>
    <mergeCell ref="AA142:AB142"/>
    <mergeCell ref="S149:Z149"/>
    <mergeCell ref="S150:T150"/>
    <mergeCell ref="U150:V150"/>
    <mergeCell ref="W150:X150"/>
    <mergeCell ref="Y150:Z150"/>
    <mergeCell ref="AA150:AB150"/>
    <mergeCell ref="S142:T142"/>
    <mergeCell ref="U142:V142"/>
    <mergeCell ref="W142:X142"/>
    <mergeCell ref="Y142:Z142"/>
    <mergeCell ref="U103:V103"/>
    <mergeCell ref="W103:X103"/>
    <mergeCell ref="Y103:Z103"/>
    <mergeCell ref="F104:H104"/>
    <mergeCell ref="O104:Q104"/>
    <mergeCell ref="S103:T103"/>
    <mergeCell ref="C2:E2"/>
    <mergeCell ref="F2:Q2"/>
    <mergeCell ref="C3:E3"/>
    <mergeCell ref="F3:H3"/>
    <mergeCell ref="I3:Q3"/>
  </mergeCells>
  <pageMargins left="0.7" right="0.7" top="0.75" bottom="0.75" header="0.3" footer="0.3"/>
  <customProperties>
    <customPr name="OrphanNamesChecked" r:id="rId1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F3DC1-8BBE-4646-B350-ED1F81CBB40E}">
  <dimension ref="B2:AB162"/>
  <sheetViews>
    <sheetView topLeftCell="J1" workbookViewId="0">
      <pane ySplit="4" topLeftCell="A132" activePane="bottomLeft" state="frozen"/>
      <selection activeCell="R159" sqref="R159"/>
      <selection pane="bottomLeft" activeCell="R159" sqref="R159"/>
    </sheetView>
  </sheetViews>
  <sheetFormatPr defaultRowHeight="15" x14ac:dyDescent="0.25"/>
  <cols>
    <col min="2" max="2" width="14.7109375" bestFit="1" customWidth="1"/>
    <col min="3" max="17" width="13" customWidth="1"/>
    <col min="18" max="18" width="22.5703125" bestFit="1" customWidth="1"/>
    <col min="19" max="19" width="13.28515625" bestFit="1" customWidth="1"/>
    <col min="20" max="20" width="12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2.140625" bestFit="1" customWidth="1"/>
    <col min="25" max="26" width="20" bestFit="1" customWidth="1"/>
    <col min="27" max="28" width="14.7109375" customWidth="1"/>
  </cols>
  <sheetData>
    <row r="2" spans="2:17" x14ac:dyDescent="0.25">
      <c r="C2" s="61" t="s">
        <v>41</v>
      </c>
      <c r="D2" s="61"/>
      <c r="E2" s="61"/>
      <c r="F2" s="61" t="s">
        <v>44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x14ac:dyDescent="0.25">
      <c r="C3" s="62"/>
      <c r="D3" s="62"/>
      <c r="E3" s="62"/>
      <c r="F3" s="63" t="s">
        <v>55</v>
      </c>
      <c r="G3" s="63"/>
      <c r="H3" s="63"/>
      <c r="I3" s="63" t="s">
        <v>56</v>
      </c>
      <c r="J3" s="63"/>
      <c r="K3" s="63"/>
      <c r="L3" s="63"/>
      <c r="M3" s="63"/>
      <c r="N3" s="63"/>
      <c r="O3" s="63"/>
      <c r="P3" s="63"/>
      <c r="Q3" s="63"/>
    </row>
    <row r="4" spans="2:17" x14ac:dyDescent="0.25">
      <c r="B4" t="s">
        <v>0</v>
      </c>
      <c r="C4" s="26" t="s">
        <v>42</v>
      </c>
      <c r="D4" s="26" t="s">
        <v>43</v>
      </c>
      <c r="E4" s="26" t="s">
        <v>45</v>
      </c>
      <c r="F4" s="26" t="s">
        <v>49</v>
      </c>
      <c r="G4" s="26" t="s">
        <v>50</v>
      </c>
      <c r="H4" s="26" t="s">
        <v>51</v>
      </c>
      <c r="I4" s="26" t="s">
        <v>46</v>
      </c>
      <c r="J4" s="26" t="s">
        <v>47</v>
      </c>
      <c r="K4" s="26" t="s">
        <v>48</v>
      </c>
      <c r="L4" s="26" t="s">
        <v>52</v>
      </c>
      <c r="M4" s="26" t="s">
        <v>53</v>
      </c>
      <c r="N4" s="26" t="s">
        <v>54</v>
      </c>
      <c r="O4" s="26" t="s">
        <v>49</v>
      </c>
      <c r="P4" s="26" t="s">
        <v>50</v>
      </c>
      <c r="Q4" s="26" t="s">
        <v>51</v>
      </c>
    </row>
    <row r="5" spans="2:17" x14ac:dyDescent="0.25">
      <c r="B5" s="27">
        <v>41670</v>
      </c>
      <c r="C5" s="30">
        <f>Sales!H148</f>
        <v>3110497</v>
      </c>
      <c r="D5" s="30">
        <f>Returns!H149</f>
        <v>2901434</v>
      </c>
      <c r="E5" s="31">
        <f>IFERROR(D5/C5,0)</f>
        <v>0.93278791138522232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2:17" x14ac:dyDescent="0.25">
      <c r="B6" s="27">
        <v>41698</v>
      </c>
      <c r="C6" s="30">
        <f>Sales!H149</f>
        <v>3180883</v>
      </c>
      <c r="D6" s="30">
        <f>Returns!H150</f>
        <v>2077503</v>
      </c>
      <c r="E6" s="31">
        <f t="shared" ref="E6:E69" si="0">IFERROR(D6/C6,0)</f>
        <v>0.65312147601782278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2:17" x14ac:dyDescent="0.25">
      <c r="B7" s="27">
        <v>41729</v>
      </c>
      <c r="C7" s="30">
        <f>Sales!H150</f>
        <v>3493484</v>
      </c>
      <c r="D7" s="30">
        <f>Returns!H151</f>
        <v>2693833</v>
      </c>
      <c r="E7" s="31">
        <f t="shared" si="0"/>
        <v>0.77110214330450633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2:17" x14ac:dyDescent="0.25">
      <c r="B8" s="27">
        <v>41759</v>
      </c>
      <c r="C8" s="30">
        <f>Sales!H151</f>
        <v>3163221</v>
      </c>
      <c r="D8" s="30">
        <f>Returns!H152</f>
        <v>3139149</v>
      </c>
      <c r="E8" s="31">
        <f t="shared" si="0"/>
        <v>0.99239003534688219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2:17" x14ac:dyDescent="0.25">
      <c r="B9" s="27">
        <v>41790</v>
      </c>
      <c r="C9" s="30">
        <f>Sales!H152</f>
        <v>3136304</v>
      </c>
      <c r="D9" s="30">
        <f>Returns!H153</f>
        <v>3357216</v>
      </c>
      <c r="E9" s="31">
        <f t="shared" si="0"/>
        <v>1.0704370494696942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2:17" x14ac:dyDescent="0.25">
      <c r="B10" s="27">
        <v>41820</v>
      </c>
      <c r="C10" s="30">
        <f>Sales!H153</f>
        <v>3312532</v>
      </c>
      <c r="D10" s="30">
        <f>Returns!H154</f>
        <v>2830662</v>
      </c>
      <c r="E10" s="31">
        <f t="shared" si="0"/>
        <v>0.85453121660409626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2:17" x14ac:dyDescent="0.25">
      <c r="B11" s="27">
        <v>41851</v>
      </c>
      <c r="C11" s="30">
        <f>Sales!H154</f>
        <v>3136404</v>
      </c>
      <c r="D11" s="30">
        <f>Returns!H155</f>
        <v>3089475</v>
      </c>
      <c r="E11" s="31">
        <f t="shared" si="0"/>
        <v>0.98503732299793012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2:17" x14ac:dyDescent="0.25">
      <c r="B12" s="27">
        <v>41882</v>
      </c>
      <c r="C12" s="30">
        <f>Sales!H155</f>
        <v>2804409</v>
      </c>
      <c r="D12" s="30">
        <f>Returns!H156</f>
        <v>2534710</v>
      </c>
      <c r="E12" s="31">
        <f t="shared" si="0"/>
        <v>0.90383036140591477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2:17" x14ac:dyDescent="0.25">
      <c r="B13" s="27">
        <v>41912</v>
      </c>
      <c r="C13" s="30">
        <f>Sales!H156</f>
        <v>3034010</v>
      </c>
      <c r="D13" s="30">
        <f>Returns!H157</f>
        <v>2644418</v>
      </c>
      <c r="E13" s="31">
        <f t="shared" si="0"/>
        <v>0.871591721846665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x14ac:dyDescent="0.25">
      <c r="B14" s="27">
        <v>41943</v>
      </c>
      <c r="C14" s="30">
        <f>Sales!H157</f>
        <v>3298690</v>
      </c>
      <c r="D14" s="30">
        <f>Returns!H158</f>
        <v>2655904</v>
      </c>
      <c r="E14" s="31">
        <f t="shared" si="0"/>
        <v>0.80513900972810415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2:17" x14ac:dyDescent="0.25">
      <c r="B15" s="27">
        <v>41973</v>
      </c>
      <c r="C15" s="30">
        <f>Sales!H158</f>
        <v>3428647</v>
      </c>
      <c r="D15" s="30">
        <f>Returns!H159</f>
        <v>1997818</v>
      </c>
      <c r="E15" s="31">
        <f t="shared" si="0"/>
        <v>0.58268407333855021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2:17" x14ac:dyDescent="0.25">
      <c r="B16" s="27">
        <v>42004</v>
      </c>
      <c r="C16" s="30">
        <f>Sales!H159</f>
        <v>4035590</v>
      </c>
      <c r="D16" s="30">
        <f>Returns!H160</f>
        <v>2238857</v>
      </c>
      <c r="E16" s="31">
        <f t="shared" si="0"/>
        <v>0.55477811175069813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2:17" x14ac:dyDescent="0.25">
      <c r="B17" s="27">
        <v>42035</v>
      </c>
      <c r="C17" s="30">
        <f>Sales!H160</f>
        <v>2993415</v>
      </c>
      <c r="D17" s="30">
        <f>Returns!H161</f>
        <v>2599844</v>
      </c>
      <c r="E17" s="31">
        <f t="shared" si="0"/>
        <v>0.86852107041623028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7" x14ac:dyDescent="0.25">
      <c r="B18" s="27">
        <v>42063</v>
      </c>
      <c r="C18" s="30">
        <f>Sales!H161</f>
        <v>2838954</v>
      </c>
      <c r="D18" s="30">
        <f>Returns!H162</f>
        <v>2135333</v>
      </c>
      <c r="E18" s="31">
        <f t="shared" si="0"/>
        <v>0.75215484294567647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2:17" x14ac:dyDescent="0.25">
      <c r="B19" s="27">
        <v>42094</v>
      </c>
      <c r="C19" s="30">
        <f>Sales!H162</f>
        <v>3257460</v>
      </c>
      <c r="D19" s="30">
        <f>Returns!H163</f>
        <v>2853340</v>
      </c>
      <c r="E19" s="31">
        <f t="shared" si="0"/>
        <v>0.87594014968717959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2:17" x14ac:dyDescent="0.25">
      <c r="B20" s="27">
        <v>42124</v>
      </c>
      <c r="C20" s="30">
        <f>Sales!H163</f>
        <v>3290684</v>
      </c>
      <c r="D20" s="30">
        <f>Returns!H164</f>
        <v>3135078</v>
      </c>
      <c r="E20" s="31">
        <f t="shared" si="0"/>
        <v>0.95271317452541782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2:17" x14ac:dyDescent="0.25">
      <c r="B21" s="27">
        <v>42155</v>
      </c>
      <c r="C21" s="30">
        <f>Sales!H164</f>
        <v>3082409</v>
      </c>
      <c r="D21" s="30">
        <f>Returns!H165</f>
        <v>2867053</v>
      </c>
      <c r="E21" s="31">
        <f t="shared" si="0"/>
        <v>0.93013386607682502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2:17" x14ac:dyDescent="0.25">
      <c r="B22" s="27">
        <v>42185</v>
      </c>
      <c r="C22" s="30">
        <f>Sales!H165</f>
        <v>3149694</v>
      </c>
      <c r="D22" s="30">
        <f>Returns!H166</f>
        <v>2870179</v>
      </c>
      <c r="E22" s="31">
        <f t="shared" si="0"/>
        <v>0.91125645856391124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2:17" x14ac:dyDescent="0.25">
      <c r="B23" s="27">
        <v>42216</v>
      </c>
      <c r="C23" s="30">
        <f>Sales!H166</f>
        <v>3380944</v>
      </c>
      <c r="D23" s="30">
        <f>Returns!H167</f>
        <v>2827467</v>
      </c>
      <c r="E23" s="31">
        <f t="shared" si="0"/>
        <v>0.83629512940764472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2:17" x14ac:dyDescent="0.25">
      <c r="B24" s="28">
        <v>42247</v>
      </c>
      <c r="C24" s="30">
        <f>Sales!H167</f>
        <v>2820574</v>
      </c>
      <c r="D24" s="30">
        <f>Returns!H168</f>
        <v>2582957</v>
      </c>
      <c r="E24" s="31">
        <f t="shared" si="0"/>
        <v>0.91575580006055501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2:17" x14ac:dyDescent="0.25">
      <c r="B25" s="28">
        <v>42277</v>
      </c>
      <c r="C25" s="30">
        <f>Sales!H168</f>
        <v>2824282</v>
      </c>
      <c r="D25" s="30">
        <f>Returns!H169</f>
        <v>2524614</v>
      </c>
      <c r="E25" s="31">
        <f t="shared" si="0"/>
        <v>0.89389586450644798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7" x14ac:dyDescent="0.25">
      <c r="B26" s="28">
        <v>42308</v>
      </c>
      <c r="C26" s="30">
        <f>Sales!H169</f>
        <v>2975814</v>
      </c>
      <c r="D26" s="30">
        <f>Returns!H170</f>
        <v>2470495</v>
      </c>
      <c r="E26" s="31">
        <f t="shared" si="0"/>
        <v>0.83019133588322391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2:17" x14ac:dyDescent="0.25">
      <c r="B27" s="28">
        <v>42338</v>
      </c>
      <c r="C27" s="30">
        <f>Sales!H170</f>
        <v>2806586</v>
      </c>
      <c r="D27" s="30">
        <f>Returns!H171</f>
        <v>2149138</v>
      </c>
      <c r="E27" s="31">
        <f t="shared" si="0"/>
        <v>0.76574813670416653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x14ac:dyDescent="0.25">
      <c r="B28" s="28">
        <v>42369</v>
      </c>
      <c r="C28" s="30">
        <f>Sales!H171</f>
        <v>3688151</v>
      </c>
      <c r="D28" s="30">
        <f>Returns!H172</f>
        <v>2039114</v>
      </c>
      <c r="E28" s="31">
        <f t="shared" si="0"/>
        <v>0.55288246061508872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2:17" x14ac:dyDescent="0.25">
      <c r="B29" s="27">
        <v>42400</v>
      </c>
      <c r="C29" s="30">
        <f>Sales!H172</f>
        <v>2906711</v>
      </c>
      <c r="D29" s="30">
        <f>Returns!H173</f>
        <v>2422834</v>
      </c>
      <c r="E29" s="31">
        <f t="shared" si="0"/>
        <v>0.83353109407849624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7" x14ac:dyDescent="0.25">
      <c r="B30" s="27">
        <v>42429</v>
      </c>
      <c r="C30" s="30">
        <f>Sales!H173</f>
        <v>3037013</v>
      </c>
      <c r="D30" s="30">
        <f>Returns!H174</f>
        <v>2361125</v>
      </c>
      <c r="E30" s="31">
        <f t="shared" si="0"/>
        <v>0.77744975079132028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2:17" x14ac:dyDescent="0.25">
      <c r="B31" s="27">
        <v>42460</v>
      </c>
      <c r="C31" s="30">
        <f>Sales!H174</f>
        <v>3378402</v>
      </c>
      <c r="D31" s="30">
        <f>Returns!H175</f>
        <v>2546301</v>
      </c>
      <c r="E31" s="31">
        <f t="shared" si="0"/>
        <v>0.75369982613081565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17" x14ac:dyDescent="0.25">
      <c r="B32" s="27">
        <v>42490</v>
      </c>
      <c r="C32" s="30">
        <f>Sales!H175</f>
        <v>2662148</v>
      </c>
      <c r="D32" s="30">
        <f>Returns!H176</f>
        <v>2850392</v>
      </c>
      <c r="E32" s="31">
        <f t="shared" si="0"/>
        <v>1.0707113203323031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2:17" x14ac:dyDescent="0.25">
      <c r="B33" s="27">
        <v>42521</v>
      </c>
      <c r="C33" s="30">
        <f>Sales!H176</f>
        <v>2584581</v>
      </c>
      <c r="D33" s="30">
        <f>Returns!H177</f>
        <v>2619271</v>
      </c>
      <c r="E33" s="31">
        <f t="shared" si="0"/>
        <v>1.0134219047497448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2:17" x14ac:dyDescent="0.25">
      <c r="B34" s="27">
        <v>42551</v>
      </c>
      <c r="C34" s="30">
        <f>Sales!H177</f>
        <v>2964654</v>
      </c>
      <c r="D34" s="30">
        <f>Returns!H178</f>
        <v>2580186</v>
      </c>
      <c r="E34" s="31">
        <f t="shared" si="0"/>
        <v>0.87031606386445093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2:17" x14ac:dyDescent="0.25">
      <c r="B35" s="27">
        <v>42582</v>
      </c>
      <c r="C35" s="30">
        <f>Sales!H178</f>
        <v>2934019</v>
      </c>
      <c r="D35" s="30">
        <f>Returns!H179</f>
        <v>2427192</v>
      </c>
      <c r="E35" s="31">
        <f t="shared" si="0"/>
        <v>0.82725844651994418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2:17" x14ac:dyDescent="0.25">
      <c r="B36" s="27">
        <v>42613</v>
      </c>
      <c r="C36" s="30">
        <f>Sales!H179</f>
        <v>2599349</v>
      </c>
      <c r="D36" s="30">
        <f>Returns!H180</f>
        <v>2616390</v>
      </c>
      <c r="E36" s="31">
        <f t="shared" si="0"/>
        <v>1.0065558722587848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2:17" x14ac:dyDescent="0.25">
      <c r="B37" s="27">
        <v>42643</v>
      </c>
      <c r="C37" s="30">
        <f>Sales!H180</f>
        <v>2619675</v>
      </c>
      <c r="D37" s="30">
        <f>Returns!H181</f>
        <v>2381561</v>
      </c>
      <c r="E37" s="31">
        <f t="shared" si="0"/>
        <v>0.90910551881435675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x14ac:dyDescent="0.25">
      <c r="B38" s="27">
        <v>42674</v>
      </c>
      <c r="C38" s="30">
        <f>Sales!H181</f>
        <v>2863215</v>
      </c>
      <c r="D38" s="30">
        <f>Returns!H182</f>
        <v>2211286</v>
      </c>
      <c r="E38" s="31">
        <f t="shared" si="0"/>
        <v>0.77230875082730432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2:17" x14ac:dyDescent="0.25">
      <c r="B39" s="27">
        <v>42704</v>
      </c>
      <c r="C39" s="30">
        <f>Sales!H182</f>
        <v>2993250</v>
      </c>
      <c r="D39" s="30">
        <f>Returns!H183</f>
        <v>2260527</v>
      </c>
      <c r="E39" s="31">
        <f t="shared" si="0"/>
        <v>0.75520821849160613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2:17" x14ac:dyDescent="0.25">
      <c r="B40" s="27">
        <v>42735</v>
      </c>
      <c r="C40" s="30">
        <f>Sales!H183</f>
        <v>3505887</v>
      </c>
      <c r="D40" s="30">
        <f>Returns!H184</f>
        <v>1899096</v>
      </c>
      <c r="E40" s="31">
        <f t="shared" si="0"/>
        <v>0.54168773836692397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2:17" x14ac:dyDescent="0.25">
      <c r="B41" s="27">
        <v>42766</v>
      </c>
      <c r="C41" s="30">
        <f>Sales!H184</f>
        <v>2826671</v>
      </c>
      <c r="D41" s="30">
        <f>Returns!H185</f>
        <v>2529339</v>
      </c>
      <c r="E41" s="31">
        <f t="shared" si="0"/>
        <v>0.89481195370808986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2:17" x14ac:dyDescent="0.25">
      <c r="B42" s="27">
        <v>42794</v>
      </c>
      <c r="C42" s="30">
        <f>Sales!H185</f>
        <v>2602631</v>
      </c>
      <c r="D42" s="30">
        <f>Returns!H186</f>
        <v>2059984</v>
      </c>
      <c r="E42" s="31">
        <f t="shared" si="0"/>
        <v>0.7915006007382529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2:17" x14ac:dyDescent="0.25">
      <c r="B43" s="27">
        <v>42825</v>
      </c>
      <c r="C43" s="30">
        <f>Sales!H186</f>
        <v>2808258</v>
      </c>
      <c r="D43" s="30">
        <f>Returns!H187</f>
        <v>2488328</v>
      </c>
      <c r="E43" s="31">
        <f t="shared" si="0"/>
        <v>0.88607528225682963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2:17" x14ac:dyDescent="0.25">
      <c r="B44" s="27">
        <v>42855</v>
      </c>
      <c r="C44" s="30">
        <f>Sales!H187</f>
        <v>2744911</v>
      </c>
      <c r="D44" s="30">
        <f>Returns!H188</f>
        <v>2510788</v>
      </c>
      <c r="E44" s="31">
        <f t="shared" si="0"/>
        <v>0.91470652418238696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7" x14ac:dyDescent="0.25">
      <c r="B45" s="27">
        <v>42886</v>
      </c>
      <c r="C45" s="30">
        <f>Sales!H188</f>
        <v>2698888</v>
      </c>
      <c r="D45" s="30">
        <f>Returns!H189</f>
        <v>2978196</v>
      </c>
      <c r="E45" s="31">
        <f t="shared" si="0"/>
        <v>1.1034900299678978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x14ac:dyDescent="0.25">
      <c r="B46" s="27">
        <v>42916</v>
      </c>
      <c r="C46" s="30">
        <f>Sales!H189</f>
        <v>2667528</v>
      </c>
      <c r="D46" s="30">
        <f>Returns!H190</f>
        <v>2544976</v>
      </c>
      <c r="E46" s="31">
        <f t="shared" si="0"/>
        <v>0.95405783931790034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7" x14ac:dyDescent="0.25">
      <c r="B47" s="27">
        <v>42947</v>
      </c>
      <c r="C47" s="30">
        <f>Sales!H190</f>
        <v>2793691</v>
      </c>
      <c r="D47" s="30">
        <f>Returns!H191</f>
        <v>2453045</v>
      </c>
      <c r="E47" s="31">
        <f t="shared" si="0"/>
        <v>0.8780659707891818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7" x14ac:dyDescent="0.25">
      <c r="B48" s="27">
        <v>42978</v>
      </c>
      <c r="C48" s="30">
        <f>Sales!H191</f>
        <v>2320443</v>
      </c>
      <c r="D48" s="30">
        <f>Returns!H192</f>
        <v>2488376</v>
      </c>
      <c r="E48" s="31">
        <f t="shared" si="0"/>
        <v>1.0723710946573564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2:17" x14ac:dyDescent="0.25">
      <c r="B49" s="27">
        <v>43008</v>
      </c>
      <c r="C49" s="30">
        <f>Sales!H192</f>
        <v>2781956</v>
      </c>
      <c r="D49" s="30">
        <f>Returns!H193</f>
        <v>2169327</v>
      </c>
      <c r="E49" s="31">
        <f t="shared" si="0"/>
        <v>0.77978479889689123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2:17" x14ac:dyDescent="0.25">
      <c r="B50" s="27">
        <v>43039</v>
      </c>
      <c r="C50" s="30">
        <f>Sales!H193</f>
        <v>2940868</v>
      </c>
      <c r="D50" s="30">
        <f>Returns!H194</f>
        <v>2290771</v>
      </c>
      <c r="E50" s="31">
        <f t="shared" si="0"/>
        <v>0.77894383562948077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2:17" x14ac:dyDescent="0.25">
      <c r="B51" s="27">
        <v>43069</v>
      </c>
      <c r="C51" s="30">
        <f>Sales!H194</f>
        <v>2724297</v>
      </c>
      <c r="D51" s="30">
        <f>Returns!H195</f>
        <v>1968708</v>
      </c>
      <c r="E51" s="31">
        <f t="shared" si="0"/>
        <v>0.72264808132152991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2:17" x14ac:dyDescent="0.25">
      <c r="B52" s="27">
        <v>43100</v>
      </c>
      <c r="C52" s="30">
        <f>Sales!H195</f>
        <v>3206976</v>
      </c>
      <c r="D52" s="30">
        <f>Returns!H196</f>
        <v>2004120</v>
      </c>
      <c r="E52" s="31">
        <f t="shared" si="0"/>
        <v>0.62492516314434532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2:17" x14ac:dyDescent="0.25">
      <c r="B53" s="27">
        <v>43131</v>
      </c>
      <c r="C53" s="30">
        <f>Sales!H196</f>
        <v>2531844</v>
      </c>
      <c r="D53" s="30">
        <f>Returns!H197</f>
        <v>2313252</v>
      </c>
      <c r="E53" s="31">
        <f t="shared" si="0"/>
        <v>0.91366292709977392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2:17" x14ac:dyDescent="0.25">
      <c r="B54" s="27">
        <v>43159</v>
      </c>
      <c r="C54" s="30">
        <f>Sales!H197</f>
        <v>2429690</v>
      </c>
      <c r="D54" s="30">
        <f>Returns!H198</f>
        <v>1608354</v>
      </c>
      <c r="E54" s="31">
        <f t="shared" si="0"/>
        <v>0.66195852145746992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2:17" x14ac:dyDescent="0.25">
      <c r="B55" s="27">
        <v>43190</v>
      </c>
      <c r="C55" s="30">
        <f>Sales!H198</f>
        <v>2362732</v>
      </c>
      <c r="D55" s="30">
        <f>Returns!H199</f>
        <v>2377164</v>
      </c>
      <c r="E55" s="31">
        <f t="shared" si="0"/>
        <v>1.0061081832387253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2:17" x14ac:dyDescent="0.25">
      <c r="B56" s="27">
        <v>43220</v>
      </c>
      <c r="C56" s="30">
        <f>Sales!H199</f>
        <v>2493469</v>
      </c>
      <c r="D56" s="30">
        <f>Returns!H200</f>
        <v>2425540</v>
      </c>
      <c r="E56" s="31">
        <f t="shared" si="0"/>
        <v>0.97275723099023892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2:17" x14ac:dyDescent="0.25">
      <c r="B57" s="27">
        <v>43251</v>
      </c>
      <c r="C57" s="30">
        <f>Sales!H200</f>
        <v>2467970</v>
      </c>
      <c r="D57" s="30">
        <f>Returns!H201</f>
        <v>3293545</v>
      </c>
      <c r="E57" s="31">
        <f t="shared" si="0"/>
        <v>1.3345158166428279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7" x14ac:dyDescent="0.25">
      <c r="B58" s="27">
        <v>43281</v>
      </c>
      <c r="C58" s="30">
        <f>Sales!H201</f>
        <v>2285262</v>
      </c>
      <c r="D58" s="30">
        <f>Returns!H202</f>
        <v>2285881</v>
      </c>
      <c r="E58" s="31">
        <f t="shared" si="0"/>
        <v>1.0002708660976292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7" x14ac:dyDescent="0.25">
      <c r="B59" s="27">
        <v>43312</v>
      </c>
      <c r="C59" s="30">
        <f>Sales!H202</f>
        <v>2630120</v>
      </c>
      <c r="D59" s="30">
        <f>Returns!H203</f>
        <v>2407521</v>
      </c>
      <c r="E59" s="31">
        <f t="shared" si="0"/>
        <v>0.91536545861025354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7" x14ac:dyDescent="0.25">
      <c r="B60" s="27">
        <v>43343</v>
      </c>
      <c r="C60" s="30">
        <f>Sales!H203</f>
        <v>2152141</v>
      </c>
      <c r="D60" s="30">
        <f>Returns!H204</f>
        <v>2311189</v>
      </c>
      <c r="E60" s="31">
        <f t="shared" si="0"/>
        <v>1.0739022210905327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7" x14ac:dyDescent="0.25">
      <c r="B61" s="27">
        <v>43373</v>
      </c>
      <c r="C61" s="30">
        <f>Sales!H204</f>
        <v>2592855</v>
      </c>
      <c r="D61" s="30">
        <f>Returns!H205</f>
        <v>1921246</v>
      </c>
      <c r="E61" s="31">
        <f t="shared" si="0"/>
        <v>0.74097703111049407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2:17" x14ac:dyDescent="0.25">
      <c r="B62" s="27">
        <v>43404</v>
      </c>
      <c r="C62" s="30">
        <f>Sales!H205</f>
        <v>2967881</v>
      </c>
      <c r="D62" s="30">
        <f>Returns!H206</f>
        <v>2309746</v>
      </c>
      <c r="E62" s="31">
        <f t="shared" si="0"/>
        <v>0.77824751059762842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2:17" x14ac:dyDescent="0.25">
      <c r="B63" s="27">
        <v>43434</v>
      </c>
      <c r="C63" s="30">
        <f>Sales!H206</f>
        <v>2551794</v>
      </c>
      <c r="D63" s="30">
        <f>Returns!H207</f>
        <v>1846654</v>
      </c>
      <c r="E63" s="31">
        <f t="shared" si="0"/>
        <v>0.72366891684830359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2:17" x14ac:dyDescent="0.25">
      <c r="B64" s="27">
        <v>43465</v>
      </c>
      <c r="C64" s="30">
        <f>Sales!H207</f>
        <v>2670188</v>
      </c>
      <c r="D64" s="30">
        <f>Returns!H208</f>
        <v>1825237</v>
      </c>
      <c r="E64" s="31">
        <f t="shared" si="0"/>
        <v>0.68356123239262556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2:17" x14ac:dyDescent="0.25">
      <c r="B65" s="27">
        <v>43496</v>
      </c>
      <c r="C65" s="30">
        <f>Sales!H208</f>
        <v>2683895</v>
      </c>
      <c r="D65" s="30">
        <f>Returns!H209</f>
        <v>2273574</v>
      </c>
      <c r="E65" s="31">
        <f t="shared" si="0"/>
        <v>0.84711734251898829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2:17" x14ac:dyDescent="0.25">
      <c r="B66" s="27">
        <v>43524</v>
      </c>
      <c r="C66" s="30">
        <f>Sales!H209</f>
        <v>2231026</v>
      </c>
      <c r="D66" s="30">
        <f>Returns!H210</f>
        <v>1452413</v>
      </c>
      <c r="E66" s="31">
        <f t="shared" si="0"/>
        <v>0.65100675653264461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2:17" x14ac:dyDescent="0.25">
      <c r="B67" s="27">
        <v>43555</v>
      </c>
      <c r="C67" s="30">
        <f>Sales!H210</f>
        <v>2633700</v>
      </c>
      <c r="D67" s="30">
        <f>Returns!H211</f>
        <v>2457006</v>
      </c>
      <c r="E67" s="31">
        <f t="shared" si="0"/>
        <v>0.93291035425447089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2:17" x14ac:dyDescent="0.25">
      <c r="B68" s="27">
        <v>43585</v>
      </c>
      <c r="C68" s="30">
        <f>Sales!H211</f>
        <v>2645474</v>
      </c>
      <c r="D68" s="30">
        <f>Returns!H212</f>
        <v>2687510</v>
      </c>
      <c r="E68" s="31">
        <f t="shared" si="0"/>
        <v>1.0158897800545383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2:17" x14ac:dyDescent="0.25">
      <c r="B69" s="27">
        <v>43616</v>
      </c>
      <c r="C69" s="30">
        <f>Sales!H212</f>
        <v>1785703</v>
      </c>
      <c r="D69" s="30">
        <f>Returns!H213</f>
        <v>2543437</v>
      </c>
      <c r="E69" s="31">
        <f t="shared" si="0"/>
        <v>1.4243337217891217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2:17" x14ac:dyDescent="0.25">
      <c r="B70" s="27">
        <v>43646</v>
      </c>
      <c r="C70" s="30">
        <f>Sales!H213</f>
        <v>2905331</v>
      </c>
      <c r="D70" s="30">
        <f>Returns!H214</f>
        <v>2226132</v>
      </c>
      <c r="E70" s="31">
        <f t="shared" ref="E70:E133" si="1">IFERROR(D70/C70,0)</f>
        <v>0.76622319453446097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2:17" x14ac:dyDescent="0.25">
      <c r="B71" s="27">
        <v>43677</v>
      </c>
      <c r="C71" s="30">
        <f>Sales!H214</f>
        <v>2732576</v>
      </c>
      <c r="D71" s="30">
        <f>Returns!H215</f>
        <v>2435915</v>
      </c>
      <c r="E71" s="31">
        <f t="shared" si="1"/>
        <v>0.8914354074689963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2:17" x14ac:dyDescent="0.25">
      <c r="B72" s="27">
        <v>43708</v>
      </c>
      <c r="C72" s="30">
        <f>Sales!H215</f>
        <v>2345774</v>
      </c>
      <c r="D72" s="30">
        <f>Returns!H216</f>
        <v>2256004</v>
      </c>
      <c r="E72" s="31">
        <f t="shared" si="1"/>
        <v>0.96173118126469126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x14ac:dyDescent="0.25">
      <c r="B73" s="27">
        <v>43738</v>
      </c>
      <c r="C73" s="30">
        <f>Sales!H216</f>
        <v>2550178</v>
      </c>
      <c r="D73" s="30">
        <f>Returns!H217</f>
        <v>2110509</v>
      </c>
      <c r="E73" s="31">
        <f t="shared" si="1"/>
        <v>0.82759281901106507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2:17" x14ac:dyDescent="0.25">
      <c r="B74" s="27">
        <v>43769</v>
      </c>
      <c r="C74" s="30">
        <f>Sales!H217</f>
        <v>2803542</v>
      </c>
      <c r="D74" s="30">
        <f>Returns!H218</f>
        <v>2164563</v>
      </c>
      <c r="E74" s="31">
        <f t="shared" si="1"/>
        <v>0.77208153114881106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2:17" x14ac:dyDescent="0.25">
      <c r="B75" s="27">
        <v>43799</v>
      </c>
      <c r="C75" s="30">
        <f>Sales!H218</f>
        <v>2323328</v>
      </c>
      <c r="D75" s="30">
        <f>Returns!H219</f>
        <v>1824150</v>
      </c>
      <c r="E75" s="31">
        <f t="shared" si="1"/>
        <v>0.78514527436504877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2:17" x14ac:dyDescent="0.25">
      <c r="B76" s="27">
        <v>43830</v>
      </c>
      <c r="C76" s="30">
        <f>Sales!H219</f>
        <v>3121855</v>
      </c>
      <c r="D76" s="30">
        <f>Returns!H220</f>
        <v>1796311</v>
      </c>
      <c r="E76" s="31">
        <f t="shared" si="1"/>
        <v>0.57539860115219954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2:17" x14ac:dyDescent="0.25">
      <c r="B77" s="27">
        <v>43861</v>
      </c>
      <c r="C77" s="30">
        <f>Sales!H220</f>
        <v>2472880</v>
      </c>
      <c r="D77" s="30">
        <f>Returns!H221</f>
        <v>2222178</v>
      </c>
      <c r="E77" s="31">
        <f t="shared" si="1"/>
        <v>0.89861942350619517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2:17" x14ac:dyDescent="0.25">
      <c r="B78" s="27">
        <v>43890</v>
      </c>
      <c r="C78" s="30">
        <f>Sales!H221</f>
        <v>2182851</v>
      </c>
      <c r="D78" s="30">
        <f>Returns!H222</f>
        <v>1929016</v>
      </c>
      <c r="E78" s="31">
        <f t="shared" si="1"/>
        <v>0.88371400521611421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2:17" x14ac:dyDescent="0.25">
      <c r="B79" s="29">
        <v>43921</v>
      </c>
      <c r="C79" s="30">
        <f>Sales!H222</f>
        <v>3532847</v>
      </c>
      <c r="D79" s="30">
        <f>Returns!H223</f>
        <v>2276693.9669986591</v>
      </c>
      <c r="E79" s="31">
        <f t="shared" si="1"/>
        <v>0.64443605030126105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2:17" x14ac:dyDescent="0.25">
      <c r="B80" s="29">
        <v>43951</v>
      </c>
      <c r="C80" s="30">
        <f>Sales!H223</f>
        <v>2675888</v>
      </c>
      <c r="D80" s="30">
        <f>Returns!H224</f>
        <v>2383154.7379856934</v>
      </c>
      <c r="E80" s="31">
        <f t="shared" si="1"/>
        <v>0.89060332046247581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2:17" x14ac:dyDescent="0.25">
      <c r="B81" s="29">
        <v>43982</v>
      </c>
      <c r="C81" s="30">
        <f>Sales!H224</f>
        <v>2324601</v>
      </c>
      <c r="D81" s="30">
        <f>Returns!H225</f>
        <v>2350501.6895639314</v>
      </c>
      <c r="E81" s="31">
        <f t="shared" si="1"/>
        <v>1.0111419936427506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2:17" x14ac:dyDescent="0.25">
      <c r="B82" s="29">
        <v>44012</v>
      </c>
      <c r="C82" s="30">
        <f>Sales!H225</f>
        <v>2400159</v>
      </c>
      <c r="D82" s="30">
        <f>Returns!H226</f>
        <v>2248115.0406392538</v>
      </c>
      <c r="E82" s="31">
        <f t="shared" si="1"/>
        <v>0.93665254703511469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2:17" x14ac:dyDescent="0.25">
      <c r="B83" s="29">
        <v>44043</v>
      </c>
      <c r="C83" s="30">
        <f>Sales!H226</f>
        <v>2270518</v>
      </c>
      <c r="D83" s="30">
        <f>Returns!H227</f>
        <v>2250388.3632161585</v>
      </c>
      <c r="E83" s="31">
        <f t="shared" si="1"/>
        <v>0.99113434168597581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2:17" x14ac:dyDescent="0.25">
      <c r="B84" s="29">
        <v>44074</v>
      </c>
      <c r="C84" s="30">
        <f>Sales!H227</f>
        <v>2132763</v>
      </c>
      <c r="D84" s="30">
        <f>Returns!H228</f>
        <v>2012287.2015963036</v>
      </c>
      <c r="E84" s="31">
        <f t="shared" si="1"/>
        <v>0.94351186774916085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2:17" x14ac:dyDescent="0.25">
      <c r="B85" s="27">
        <v>44104</v>
      </c>
      <c r="C85" s="30">
        <f>Sales!H228</f>
        <v>2158483</v>
      </c>
      <c r="D85" s="30">
        <f>Returns!H229</f>
        <v>2151359</v>
      </c>
      <c r="E85" s="31">
        <f t="shared" si="1"/>
        <v>0.99669953388560395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2:17" x14ac:dyDescent="0.25">
      <c r="B86" s="27">
        <v>44135</v>
      </c>
      <c r="C86" s="30">
        <f>Sales!H229</f>
        <v>2382745</v>
      </c>
      <c r="D86" s="30">
        <f>Returns!H230</f>
        <v>1978283</v>
      </c>
      <c r="E86" s="31">
        <f t="shared" si="1"/>
        <v>0.83025376194263334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2:17" x14ac:dyDescent="0.25">
      <c r="B87" s="27">
        <v>44165</v>
      </c>
      <c r="C87" s="30">
        <f>Sales!H230</f>
        <v>2544481</v>
      </c>
      <c r="D87" s="30">
        <f>Returns!H231</f>
        <v>1824554</v>
      </c>
      <c r="E87" s="31">
        <f t="shared" si="1"/>
        <v>0.71706332254003857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2:17" x14ac:dyDescent="0.25">
      <c r="B88" s="27">
        <v>44196</v>
      </c>
      <c r="C88" s="30">
        <f>Sales!H231</f>
        <v>2877810</v>
      </c>
      <c r="D88" s="30">
        <f>Returns!H232</f>
        <v>1704935</v>
      </c>
      <c r="E88" s="31">
        <f t="shared" si="1"/>
        <v>0.59244182207998441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2:17" x14ac:dyDescent="0.25">
      <c r="B89" s="27">
        <v>44227</v>
      </c>
      <c r="C89" s="30">
        <f>Sales!H232</f>
        <v>2553241</v>
      </c>
      <c r="D89" s="30">
        <f>Returns!H233</f>
        <v>2278107</v>
      </c>
      <c r="E89" s="31">
        <f t="shared" si="1"/>
        <v>0.89224127295464861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2:17" x14ac:dyDescent="0.25">
      <c r="B90" s="27">
        <v>44255</v>
      </c>
      <c r="C90" s="30">
        <f>Sales!H233</f>
        <v>2134292</v>
      </c>
      <c r="D90" s="30">
        <f>Returns!H234</f>
        <v>1704658</v>
      </c>
      <c r="E90" s="31">
        <f t="shared" si="1"/>
        <v>0.79869952190234517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2:17" x14ac:dyDescent="0.25">
      <c r="B91" s="27">
        <v>44286</v>
      </c>
      <c r="C91" s="30">
        <f>Sales!H234</f>
        <v>2646822</v>
      </c>
      <c r="D91" s="30">
        <f>Returns!H235</f>
        <v>2636214</v>
      </c>
      <c r="E91" s="31">
        <f t="shared" si="1"/>
        <v>0.99599217476656909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2:17" x14ac:dyDescent="0.25">
      <c r="B92" s="27">
        <v>44316</v>
      </c>
      <c r="C92" s="30">
        <f>Sales!H235</f>
        <v>2645326</v>
      </c>
      <c r="D92" s="30">
        <f>Returns!H236</f>
        <v>2554169</v>
      </c>
      <c r="E92" s="31">
        <f t="shared" si="1"/>
        <v>0.9655403530604546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2:17" x14ac:dyDescent="0.25">
      <c r="B93" s="27">
        <v>44347</v>
      </c>
      <c r="C93" s="30">
        <f>Sales!H236</f>
        <v>2535862</v>
      </c>
      <c r="D93" s="30">
        <f>Returns!H237</f>
        <v>2548681</v>
      </c>
      <c r="E93" s="31">
        <f t="shared" si="1"/>
        <v>1.0050550858051424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2:17" x14ac:dyDescent="0.25">
      <c r="B94" s="27">
        <v>44377</v>
      </c>
      <c r="C94" s="30">
        <f>Sales!H237</f>
        <v>2898541</v>
      </c>
      <c r="D94" s="30">
        <f>Returns!H238</f>
        <v>2491085</v>
      </c>
      <c r="E94" s="31">
        <f t="shared" si="1"/>
        <v>0.85942720837828412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2:17" x14ac:dyDescent="0.25">
      <c r="B95" s="27">
        <v>44408</v>
      </c>
      <c r="C95" s="30">
        <f>Sales!H238</f>
        <v>2371886</v>
      </c>
      <c r="D95" s="30">
        <f>Returns!H239</f>
        <v>2531211</v>
      </c>
      <c r="E95" s="31">
        <f t="shared" si="1"/>
        <v>1.0671722839967857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2:17" x14ac:dyDescent="0.25">
      <c r="B96" s="27">
        <v>44439</v>
      </c>
      <c r="C96" s="30">
        <f>Sales!H239</f>
        <v>2261856</v>
      </c>
      <c r="D96" s="30">
        <f>Returns!H240</f>
        <v>2359456</v>
      </c>
      <c r="E96" s="31">
        <f t="shared" si="1"/>
        <v>1.0431504039160759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2:26" x14ac:dyDescent="0.25">
      <c r="B97" s="27">
        <v>44469</v>
      </c>
      <c r="C97" s="30">
        <f>Sales!H240</f>
        <v>2678875</v>
      </c>
      <c r="D97" s="30">
        <f>Returns!H241</f>
        <v>2123121</v>
      </c>
      <c r="E97" s="31">
        <f t="shared" si="1"/>
        <v>0.79254201857122863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2:26" x14ac:dyDescent="0.25">
      <c r="B98" s="27">
        <v>44500</v>
      </c>
      <c r="C98" s="30">
        <f>Sales!H241</f>
        <v>3109690</v>
      </c>
      <c r="D98" s="30">
        <f>Returns!H242</f>
        <v>2438013</v>
      </c>
      <c r="E98" s="31">
        <f t="shared" si="1"/>
        <v>0.7840051580704186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2:26" x14ac:dyDescent="0.25">
      <c r="B99" s="27">
        <v>44530</v>
      </c>
      <c r="C99" s="30">
        <f>Sales!H242</f>
        <v>3126827</v>
      </c>
      <c r="D99" s="30">
        <f>Returns!H243</f>
        <v>2078579</v>
      </c>
      <c r="E99" s="31">
        <f t="shared" si="1"/>
        <v>0.66475663667993146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2:26" x14ac:dyDescent="0.25">
      <c r="B100" s="27">
        <v>44561</v>
      </c>
      <c r="C100" s="30">
        <f>Sales!H243</f>
        <v>3555754</v>
      </c>
      <c r="D100" s="30">
        <f>Returns!H244</f>
        <v>1637356.9999999995</v>
      </c>
      <c r="E100" s="31">
        <f t="shared" si="1"/>
        <v>0.46048095565666231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26" x14ac:dyDescent="0.25">
      <c r="B101" s="27">
        <v>44592</v>
      </c>
      <c r="C101" s="30">
        <f>Sales!H244</f>
        <v>2757980</v>
      </c>
      <c r="D101" s="30">
        <f>Returns!H245</f>
        <v>2324753</v>
      </c>
      <c r="E101" s="31">
        <f t="shared" si="1"/>
        <v>0.84291873037512965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26" x14ac:dyDescent="0.25">
      <c r="B102" s="27">
        <v>44620</v>
      </c>
      <c r="C102" s="30">
        <f>Sales!H245</f>
        <v>2381743</v>
      </c>
      <c r="D102" s="30">
        <f>Returns!H246</f>
        <v>2004210</v>
      </c>
      <c r="E102" s="31">
        <f t="shared" si="1"/>
        <v>0.84148877523729471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2:26" x14ac:dyDescent="0.25">
      <c r="B103" s="27">
        <v>44651</v>
      </c>
      <c r="C103" s="30">
        <f>Sales!H246</f>
        <v>2861741</v>
      </c>
      <c r="D103" s="30">
        <f>Returns!H247</f>
        <v>2587019</v>
      </c>
      <c r="E103" s="31">
        <f t="shared" si="1"/>
        <v>0.90400179471168074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S103" s="65" t="s">
        <v>64</v>
      </c>
      <c r="T103" s="65"/>
      <c r="U103" s="65" t="s">
        <v>60</v>
      </c>
      <c r="V103" s="65"/>
      <c r="W103" s="65" t="s">
        <v>61</v>
      </c>
      <c r="X103" s="65"/>
      <c r="Y103" s="65" t="s">
        <v>62</v>
      </c>
      <c r="Z103" s="65"/>
    </row>
    <row r="104" spans="2:26" x14ac:dyDescent="0.25">
      <c r="B104" s="32">
        <v>44681</v>
      </c>
      <c r="C104" s="33">
        <f>Sales!H247</f>
        <v>3009048</v>
      </c>
      <c r="D104" s="33">
        <f>Returns!H248</f>
        <v>2590553</v>
      </c>
      <c r="E104" s="34">
        <f t="shared" si="1"/>
        <v>0.86092112854298108</v>
      </c>
      <c r="F104" s="66" t="s">
        <v>55</v>
      </c>
      <c r="G104" s="66"/>
      <c r="H104" s="66"/>
      <c r="I104" s="33"/>
      <c r="J104" s="33"/>
      <c r="K104" s="33"/>
      <c r="L104" s="33"/>
      <c r="M104" s="33"/>
      <c r="N104" s="33"/>
      <c r="O104" s="67" t="s">
        <v>63</v>
      </c>
      <c r="P104" s="67"/>
      <c r="Q104" s="67"/>
      <c r="S104" s="42" t="s">
        <v>55</v>
      </c>
      <c r="T104" s="43" t="s">
        <v>63</v>
      </c>
      <c r="U104" s="42" t="s">
        <v>55</v>
      </c>
      <c r="V104" s="43" t="s">
        <v>63</v>
      </c>
      <c r="W104" s="42" t="s">
        <v>55</v>
      </c>
      <c r="X104" s="43" t="s">
        <v>63</v>
      </c>
      <c r="Y104" s="42" t="s">
        <v>55</v>
      </c>
      <c r="Z104" s="43" t="s">
        <v>63</v>
      </c>
    </row>
    <row r="105" spans="2:26" x14ac:dyDescent="0.25">
      <c r="B105" s="27">
        <v>44712</v>
      </c>
      <c r="C105" s="30">
        <f>Sales!H248</f>
        <v>2709272</v>
      </c>
      <c r="D105" s="40">
        <f>Returns!H249</f>
        <v>2878821</v>
      </c>
      <c r="E105" s="31">
        <f t="shared" si="1"/>
        <v>1.0625810180742281</v>
      </c>
      <c r="F105" s="35">
        <f>_xlfn.FORECAST.ETS($B105,$D$5:$D$104,$B$5:$B$104,12,1)</f>
        <v>2586969.5321401455</v>
      </c>
      <c r="G105" s="35"/>
      <c r="H105" s="35"/>
      <c r="I105" s="30">
        <f>_xlfn.FORECAST.ETS($B105,$C$5:$C$104,$B$5:$B$104,12,1)</f>
        <v>2644171.6647746516</v>
      </c>
      <c r="J105" s="30"/>
      <c r="K105" s="30"/>
      <c r="L105" s="31">
        <f>_xlfn.FORECAST.ETS($B105,$E$5:$E$104,$B$5:$B$104,12,1)</f>
        <v>0.89316699788141785</v>
      </c>
      <c r="M105" s="30"/>
      <c r="N105" s="30"/>
      <c r="O105" s="37">
        <f>I105*L105</f>
        <v>2361686.8677098863</v>
      </c>
      <c r="P105" s="37"/>
      <c r="Q105" s="37"/>
      <c r="S105" s="35">
        <f>SUM(F108:F116)-SUM($D108:$D116)</f>
        <v>-622324.98357914016</v>
      </c>
      <c r="T105" s="37">
        <f>SUM(O108:O116)-SUM($D108:$D116)</f>
        <v>-2470445.0544901378</v>
      </c>
      <c r="U105" s="35">
        <f>ABS(S105)</f>
        <v>622324.98357914016</v>
      </c>
      <c r="V105" s="37">
        <f>ABS(T105)</f>
        <v>2470445.0544901378</v>
      </c>
      <c r="W105" s="54">
        <f>U105/SUM(D108:D116)</f>
        <v>3.1493661343077108E-2</v>
      </c>
      <c r="X105" s="55">
        <f>V105/SUM(D108:D116)</f>
        <v>0.12502046674283634</v>
      </c>
      <c r="Y105" s="35">
        <f>S105^2</f>
        <v>387288385186.77704</v>
      </c>
      <c r="Z105" s="37">
        <f>T105^2</f>
        <v>6103098767254.7803</v>
      </c>
    </row>
    <row r="106" spans="2:26" x14ac:dyDescent="0.25">
      <c r="B106" s="27">
        <v>44742</v>
      </c>
      <c r="C106" s="30">
        <f>Sales!H249</f>
        <v>2712322</v>
      </c>
      <c r="D106" s="40">
        <f>Returns!H250</f>
        <v>2399683</v>
      </c>
      <c r="E106" s="31">
        <f t="shared" si="1"/>
        <v>0.8847338184773047</v>
      </c>
      <c r="F106" s="35">
        <f t="shared" ref="F106:F116" si="2">_xlfn.FORECAST.ETS($B106,$D$5:$D$104,$B$5:$B$104,12,1)</f>
        <v>2422883.9304034263</v>
      </c>
      <c r="G106" s="35"/>
      <c r="H106" s="35"/>
      <c r="I106" s="30">
        <f t="shared" ref="I106:I116" si="3">_xlfn.FORECAST.ETS($B106,$C$5:$C$104,$B$5:$B$104,12,1)</f>
        <v>2831575.0059373691</v>
      </c>
      <c r="J106" s="30"/>
      <c r="K106" s="30"/>
      <c r="L106" s="31">
        <f t="shared" ref="L106:L116" si="4">_xlfn.FORECAST.ETS($B106,$E$5:$E$104,$B$5:$B$104,12,1)</f>
        <v>0.77278097624594178</v>
      </c>
      <c r="M106" s="30"/>
      <c r="N106" s="30"/>
      <c r="O106" s="37">
        <f t="shared" ref="O106:P121" si="5">I106*L106</f>
        <v>2188187.2974018883</v>
      </c>
      <c r="P106" s="37"/>
      <c r="Q106" s="37"/>
      <c r="S106" s="35"/>
      <c r="T106" s="37"/>
      <c r="U106" s="35"/>
      <c r="V106" s="37"/>
      <c r="W106" s="44"/>
      <c r="X106" s="45"/>
      <c r="Y106" s="35"/>
      <c r="Z106" s="37"/>
    </row>
    <row r="107" spans="2:26" x14ac:dyDescent="0.25">
      <c r="B107" s="27">
        <v>44773</v>
      </c>
      <c r="C107" s="30">
        <f>Sales!H250</f>
        <v>2669638</v>
      </c>
      <c r="D107" s="40">
        <f>Returns!H251</f>
        <v>2401928</v>
      </c>
      <c r="E107" s="31">
        <f t="shared" si="1"/>
        <v>0.89972048644797531</v>
      </c>
      <c r="F107" s="35">
        <f t="shared" si="2"/>
        <v>2441800.3819733397</v>
      </c>
      <c r="G107" s="35"/>
      <c r="H107" s="35"/>
      <c r="I107" s="30">
        <f t="shared" si="3"/>
        <v>2830935.731732137</v>
      </c>
      <c r="J107" s="30"/>
      <c r="K107" s="30"/>
      <c r="L107" s="31">
        <f t="shared" si="4"/>
        <v>0.77929127718783497</v>
      </c>
      <c r="M107" s="30"/>
      <c r="N107" s="30"/>
      <c r="O107" s="37">
        <f t="shared" si="5"/>
        <v>2206123.5220182152</v>
      </c>
      <c r="P107" s="37"/>
      <c r="Q107" s="37"/>
      <c r="S107" s="35"/>
      <c r="T107" s="37"/>
      <c r="U107" s="35"/>
      <c r="V107" s="37"/>
      <c r="W107" s="44"/>
      <c r="X107" s="45"/>
      <c r="Y107" s="35"/>
      <c r="Z107" s="37"/>
    </row>
    <row r="108" spans="2:26" x14ac:dyDescent="0.25">
      <c r="B108" s="27">
        <v>44804</v>
      </c>
      <c r="C108" s="30">
        <f>Sales!H251</f>
        <v>2715869</v>
      </c>
      <c r="D108" s="40">
        <f>Returns!H252</f>
        <v>2483787</v>
      </c>
      <c r="E108" s="31">
        <f t="shared" si="1"/>
        <v>0.91454595195865485</v>
      </c>
      <c r="F108" s="35">
        <f t="shared" si="2"/>
        <v>2245991.9628841211</v>
      </c>
      <c r="G108" s="35"/>
      <c r="H108" s="35"/>
      <c r="I108" s="30">
        <f t="shared" si="3"/>
        <v>2446557.2537390133</v>
      </c>
      <c r="J108" s="30"/>
      <c r="K108" s="30"/>
      <c r="L108" s="31">
        <f t="shared" si="4"/>
        <v>0.83452788265402444</v>
      </c>
      <c r="M108" s="30"/>
      <c r="N108" s="30"/>
      <c r="O108" s="37">
        <f t="shared" si="5"/>
        <v>2041720.2447546637</v>
      </c>
      <c r="P108" s="37"/>
      <c r="Q108" s="37"/>
      <c r="S108" s="35"/>
      <c r="T108" s="37"/>
      <c r="U108" s="35"/>
      <c r="V108" s="37"/>
      <c r="W108" s="44"/>
      <c r="X108" s="45"/>
      <c r="Y108" s="35"/>
      <c r="Z108" s="37"/>
    </row>
    <row r="109" spans="2:26" x14ac:dyDescent="0.25">
      <c r="B109" s="27">
        <v>44834</v>
      </c>
      <c r="C109" s="30">
        <f>Sales!H252</f>
        <v>2393647</v>
      </c>
      <c r="D109" s="40">
        <f>Returns!H253</f>
        <v>2184240</v>
      </c>
      <c r="E109" s="31">
        <f t="shared" si="1"/>
        <v>0.91251550458359143</v>
      </c>
      <c r="F109" s="35">
        <f t="shared" si="2"/>
        <v>2190457.0541700721</v>
      </c>
      <c r="G109" s="35"/>
      <c r="H109" s="35"/>
      <c r="I109" s="30">
        <f t="shared" si="3"/>
        <v>2544957.5436615376</v>
      </c>
      <c r="J109" s="30"/>
      <c r="K109" s="30"/>
      <c r="L109" s="31">
        <f t="shared" si="4"/>
        <v>0.78198864669687251</v>
      </c>
      <c r="M109" s="30"/>
      <c r="N109" s="30"/>
      <c r="O109" s="37">
        <f t="shared" si="5"/>
        <v>1990127.9054688825</v>
      </c>
      <c r="P109" s="37"/>
      <c r="Q109" s="37"/>
      <c r="S109" s="35"/>
      <c r="T109" s="37"/>
      <c r="U109" s="35"/>
      <c r="V109" s="37"/>
      <c r="W109" s="44"/>
      <c r="X109" s="45"/>
      <c r="Y109" s="35"/>
      <c r="Z109" s="37"/>
    </row>
    <row r="110" spans="2:26" x14ac:dyDescent="0.25">
      <c r="B110" s="27">
        <v>44865</v>
      </c>
      <c r="C110" s="30">
        <f>Sales!H253</f>
        <v>2806875</v>
      </c>
      <c r="D110" s="40">
        <f>Returns!H254</f>
        <v>2395074</v>
      </c>
      <c r="E110" s="31">
        <f t="shared" si="1"/>
        <v>0.8532884435537742</v>
      </c>
      <c r="F110" s="35">
        <f t="shared" si="2"/>
        <v>2123899.649378615</v>
      </c>
      <c r="G110" s="35"/>
      <c r="H110" s="35"/>
      <c r="I110" s="30">
        <f t="shared" si="3"/>
        <v>2777180.3684430872</v>
      </c>
      <c r="J110" s="30"/>
      <c r="K110" s="30"/>
      <c r="L110" s="31">
        <f t="shared" si="4"/>
        <v>0.69099553227436961</v>
      </c>
      <c r="M110" s="30"/>
      <c r="N110" s="30"/>
      <c r="O110" s="37">
        <f t="shared" si="5"/>
        <v>1919019.226914261</v>
      </c>
      <c r="P110" s="37"/>
      <c r="Q110" s="37"/>
      <c r="S110" s="35"/>
      <c r="T110" s="37"/>
      <c r="U110" s="35"/>
      <c r="V110" s="37"/>
      <c r="W110" s="44"/>
      <c r="X110" s="45"/>
      <c r="Y110" s="35"/>
      <c r="Z110" s="37"/>
    </row>
    <row r="111" spans="2:26" x14ac:dyDescent="0.25">
      <c r="B111" s="27">
        <v>44895</v>
      </c>
      <c r="C111" s="30">
        <f>Sales!H254</f>
        <v>3119831</v>
      </c>
      <c r="D111" s="40">
        <f>Returns!H255</f>
        <v>1762028</v>
      </c>
      <c r="E111" s="31">
        <f t="shared" si="1"/>
        <v>0.5647831565235425</v>
      </c>
      <c r="F111" s="35">
        <f t="shared" si="2"/>
        <v>1818257.5605644018</v>
      </c>
      <c r="G111" s="35"/>
      <c r="H111" s="35"/>
      <c r="I111" s="30">
        <f t="shared" si="3"/>
        <v>2813634.1604050067</v>
      </c>
      <c r="J111" s="30"/>
      <c r="K111" s="30"/>
      <c r="L111" s="31">
        <f t="shared" si="4"/>
        <v>0.58761183599319078</v>
      </c>
      <c r="M111" s="30"/>
      <c r="N111" s="30"/>
      <c r="O111" s="37">
        <f t="shared" si="5"/>
        <v>1653324.7348087458</v>
      </c>
      <c r="P111" s="37"/>
      <c r="Q111" s="37"/>
      <c r="S111" s="35"/>
      <c r="T111" s="37"/>
      <c r="U111" s="35"/>
      <c r="V111" s="37"/>
      <c r="W111" s="44"/>
      <c r="X111" s="45"/>
      <c r="Y111" s="35"/>
      <c r="Z111" s="37"/>
    </row>
    <row r="112" spans="2:26" x14ac:dyDescent="0.25">
      <c r="B112" s="27">
        <v>44926</v>
      </c>
      <c r="C112" s="30">
        <f>Sales!H255</f>
        <v>2942014</v>
      </c>
      <c r="D112" s="40">
        <f>Returns!H256</f>
        <v>1603630</v>
      </c>
      <c r="E112" s="31">
        <f t="shared" si="1"/>
        <v>0.54507898330871296</v>
      </c>
      <c r="F112" s="35">
        <f t="shared" si="2"/>
        <v>1763335.5526185979</v>
      </c>
      <c r="G112" s="35"/>
      <c r="H112" s="35"/>
      <c r="I112" s="30">
        <f t="shared" si="3"/>
        <v>3468126.3042348283</v>
      </c>
      <c r="J112" s="30"/>
      <c r="K112" s="30"/>
      <c r="L112" s="31">
        <f t="shared" si="4"/>
        <v>0.4441919367765238</v>
      </c>
      <c r="M112" s="30"/>
      <c r="N112" s="30"/>
      <c r="O112" s="37">
        <f t="shared" si="5"/>
        <v>1540513.7400636759</v>
      </c>
      <c r="P112" s="37"/>
      <c r="Q112" s="37"/>
      <c r="S112" s="35"/>
      <c r="T112" s="37"/>
      <c r="U112" s="35"/>
      <c r="V112" s="37"/>
      <c r="W112" s="44"/>
      <c r="X112" s="45"/>
      <c r="Y112" s="35"/>
      <c r="Z112" s="37"/>
    </row>
    <row r="113" spans="2:26" x14ac:dyDescent="0.25">
      <c r="B113" s="27">
        <v>44957</v>
      </c>
      <c r="C113" s="30">
        <f>Sales!H256</f>
        <v>2586356</v>
      </c>
      <c r="D113" s="40">
        <f>Returns!H257</f>
        <v>2507234</v>
      </c>
      <c r="E113" s="31">
        <f t="shared" si="1"/>
        <v>0.96940792373517026</v>
      </c>
      <c r="F113" s="35">
        <f t="shared" si="2"/>
        <v>2205514.4422052098</v>
      </c>
      <c r="G113" s="35"/>
      <c r="H113" s="35"/>
      <c r="I113" s="30">
        <f t="shared" si="3"/>
        <v>2669476.6274633245</v>
      </c>
      <c r="J113" s="30"/>
      <c r="K113" s="30"/>
      <c r="L113" s="31">
        <f t="shared" si="4"/>
        <v>0.74728742113507263</v>
      </c>
      <c r="M113" s="30"/>
      <c r="N113" s="30"/>
      <c r="O113" s="37">
        <f t="shared" si="5"/>
        <v>1994866.3047174187</v>
      </c>
      <c r="P113" s="37"/>
      <c r="Q113" s="37"/>
      <c r="S113" s="35"/>
      <c r="T113" s="37"/>
      <c r="U113" s="35"/>
      <c r="V113" s="37"/>
      <c r="W113" s="44"/>
      <c r="X113" s="45"/>
      <c r="Y113" s="35"/>
      <c r="Z113" s="37"/>
    </row>
    <row r="114" spans="2:26" x14ac:dyDescent="0.25">
      <c r="B114" s="27">
        <v>44985</v>
      </c>
      <c r="C114" s="30">
        <f>Sales!H257</f>
        <v>2471401</v>
      </c>
      <c r="D114" s="40">
        <f>Returns!H258</f>
        <v>1858059</v>
      </c>
      <c r="E114" s="31">
        <f t="shared" si="1"/>
        <v>0.75182416774938587</v>
      </c>
      <c r="F114" s="35">
        <f t="shared" si="2"/>
        <v>1903840.4820398199</v>
      </c>
      <c r="G114" s="35"/>
      <c r="H114" s="35"/>
      <c r="I114" s="30">
        <f t="shared" si="3"/>
        <v>2602830.0333154527</v>
      </c>
      <c r="J114" s="30"/>
      <c r="K114" s="30"/>
      <c r="L114" s="31">
        <f t="shared" si="4"/>
        <v>0.66023987660066852</v>
      </c>
      <c r="M114" s="30"/>
      <c r="N114" s="30"/>
      <c r="O114" s="37">
        <f t="shared" si="5"/>
        <v>1718492.1800087085</v>
      </c>
      <c r="P114" s="37"/>
      <c r="Q114" s="37"/>
      <c r="S114" s="35"/>
      <c r="T114" s="37"/>
      <c r="U114" s="35"/>
      <c r="V114" s="37"/>
      <c r="W114" s="44"/>
      <c r="X114" s="45"/>
      <c r="Y114" s="35"/>
      <c r="Z114" s="37"/>
    </row>
    <row r="115" spans="2:26" x14ac:dyDescent="0.25">
      <c r="B115" s="27">
        <v>45016</v>
      </c>
      <c r="C115" s="30">
        <f>Sales!H258</f>
        <v>2844859</v>
      </c>
      <c r="D115" s="40">
        <f>Returns!H259</f>
        <v>2240572</v>
      </c>
      <c r="E115" s="31">
        <f t="shared" si="1"/>
        <v>0.78758630919845241</v>
      </c>
      <c r="F115" s="35">
        <f t="shared" si="2"/>
        <v>2344379.1201186008</v>
      </c>
      <c r="G115" s="35"/>
      <c r="H115" s="35"/>
      <c r="I115" s="30">
        <f t="shared" si="3"/>
        <v>2914071.4654255039</v>
      </c>
      <c r="J115" s="30"/>
      <c r="K115" s="30"/>
      <c r="L115" s="31">
        <f t="shared" si="4"/>
        <v>0.72756393034822697</v>
      </c>
      <c r="M115" s="30"/>
      <c r="N115" s="30"/>
      <c r="O115" s="37">
        <f t="shared" si="5"/>
        <v>2120173.2887005969</v>
      </c>
      <c r="P115" s="37"/>
      <c r="Q115" s="37"/>
      <c r="S115" s="35"/>
      <c r="T115" s="37"/>
      <c r="U115" s="35"/>
      <c r="V115" s="37"/>
      <c r="W115" s="44"/>
      <c r="X115" s="45"/>
      <c r="Y115" s="35"/>
      <c r="Z115" s="37"/>
    </row>
    <row r="116" spans="2:26" x14ac:dyDescent="0.25">
      <c r="B116" s="32">
        <v>45046</v>
      </c>
      <c r="C116" s="33">
        <f>Sales!H259</f>
        <v>2661055</v>
      </c>
      <c r="D116" s="41">
        <f>Returns!H260</f>
        <v>2725701</v>
      </c>
      <c r="E116" s="34">
        <f t="shared" si="1"/>
        <v>1.0242933723654717</v>
      </c>
      <c r="F116" s="36">
        <f t="shared" si="2"/>
        <v>2542324.1924414211</v>
      </c>
      <c r="G116" s="36"/>
      <c r="H116" s="36"/>
      <c r="I116" s="33">
        <f t="shared" si="3"/>
        <v>2673104.4701516163</v>
      </c>
      <c r="J116" s="33"/>
      <c r="K116" s="33"/>
      <c r="L116" s="34">
        <f t="shared" si="4"/>
        <v>0.86477814312352419</v>
      </c>
      <c r="M116" s="33"/>
      <c r="N116" s="33"/>
      <c r="O116" s="38">
        <f t="shared" si="5"/>
        <v>2311642.3200729066</v>
      </c>
      <c r="P116" s="38"/>
      <c r="Q116" s="38"/>
      <c r="S116" s="36"/>
      <c r="T116" s="38"/>
      <c r="U116" s="36"/>
      <c r="V116" s="38"/>
      <c r="W116" s="46"/>
      <c r="X116" s="47"/>
      <c r="Y116" s="36"/>
      <c r="Z116" s="38"/>
    </row>
    <row r="117" spans="2:26" x14ac:dyDescent="0.25">
      <c r="B117" s="27">
        <v>45077</v>
      </c>
      <c r="C117" s="30">
        <f>Sales!H260</f>
        <v>2626399</v>
      </c>
      <c r="D117" s="40">
        <f>Returns!H261</f>
        <v>2850806</v>
      </c>
      <c r="E117" s="31">
        <f t="shared" si="1"/>
        <v>1.0854428439852437</v>
      </c>
      <c r="F117" s="35"/>
      <c r="G117" s="35">
        <f>_xlfn.FORECAST.ETS($B117,$D$5:$D$116,$B$5:$B$116,12,1)</f>
        <v>2677896.9620151203</v>
      </c>
      <c r="H117" s="35"/>
      <c r="I117" s="30"/>
      <c r="J117" s="30">
        <f>_xlfn.FORECAST.ETS($B117,$C$5:$C$116,$B$5:$B$116,12,1)</f>
        <v>2470128.5671284012</v>
      </c>
      <c r="K117" s="30"/>
      <c r="L117" s="30"/>
      <c r="M117" s="31">
        <f>_xlfn.FORECAST.ETS($B117,$E$5:$E$116,$B$5:$B$116,12,1)</f>
        <v>1.0563776360855963</v>
      </c>
      <c r="N117" s="30"/>
      <c r="O117" s="37"/>
      <c r="P117" s="37">
        <f>J117*M117</f>
        <v>2609388.5765706017</v>
      </c>
      <c r="Q117" s="37"/>
      <c r="S117" s="35">
        <f>SUM(G120:G128)-SUM($D120:$D128)</f>
        <v>-74127.766000412405</v>
      </c>
      <c r="T117" s="37">
        <f>SUM(P120:P128)-SUM($D120:$D128)</f>
        <v>937304.67081388831</v>
      </c>
      <c r="U117" s="35">
        <f>ABS(S117)</f>
        <v>74127.766000412405</v>
      </c>
      <c r="V117" s="37">
        <f>ABS(T117)</f>
        <v>937304.67081388831</v>
      </c>
      <c r="W117" s="54">
        <f>U117/SUM(D120:D128)</f>
        <v>3.8247742422772837E-3</v>
      </c>
      <c r="X117" s="55">
        <f>V117/SUM(D120:D128)</f>
        <v>4.8362158412749191E-2</v>
      </c>
      <c r="Y117" s="35">
        <f>S117^2</f>
        <v>5494925692.2118969</v>
      </c>
      <c r="Z117" s="37">
        <f>T117^2</f>
        <v>878540045929.53149</v>
      </c>
    </row>
    <row r="118" spans="2:26" x14ac:dyDescent="0.25">
      <c r="B118" s="27">
        <v>45107</v>
      </c>
      <c r="C118" s="30">
        <f>Sales!H261</f>
        <v>2591733</v>
      </c>
      <c r="D118" s="40">
        <f>Returns!H262</f>
        <v>2369017</v>
      </c>
      <c r="E118" s="31">
        <f t="shared" si="1"/>
        <v>0.91406676536510512</v>
      </c>
      <c r="F118" s="35"/>
      <c r="G118" s="35">
        <f t="shared" ref="G118:G128" si="6">_xlfn.FORECAST.ETS($B118,$D$5:$D$116,$B$5:$B$116,12,1)</f>
        <v>2373927.3521025116</v>
      </c>
      <c r="H118" s="35"/>
      <c r="I118" s="30"/>
      <c r="J118" s="30">
        <f t="shared" ref="J118:J128" si="7">_xlfn.FORECAST.ETS($B118,$C$5:$C$116,$B$5:$B$116,12,1)</f>
        <v>2676843.37233085</v>
      </c>
      <c r="K118" s="30"/>
      <c r="L118" s="30"/>
      <c r="M118" s="31">
        <f t="shared" ref="M118:M128" si="8">_xlfn.FORECAST.ETS($B118,$E$5:$E$116,$B$5:$B$116,12,1)</f>
        <v>0.93578706257238342</v>
      </c>
      <c r="N118" s="30"/>
      <c r="O118" s="37"/>
      <c r="P118" s="37">
        <f t="shared" si="5"/>
        <v>2504955.396359839</v>
      </c>
      <c r="Q118" s="37"/>
      <c r="S118" s="35"/>
      <c r="T118" s="37"/>
      <c r="U118" s="35"/>
      <c r="V118" s="37"/>
      <c r="W118" s="44"/>
      <c r="X118" s="45"/>
      <c r="Y118" s="35"/>
      <c r="Z118" s="37"/>
    </row>
    <row r="119" spans="2:26" x14ac:dyDescent="0.25">
      <c r="B119" s="27">
        <v>45138</v>
      </c>
      <c r="C119" s="30">
        <f>Sales!H262</f>
        <v>2237410</v>
      </c>
      <c r="D119" s="40">
        <f>Returns!H263</f>
        <v>2371483</v>
      </c>
      <c r="E119" s="31">
        <f t="shared" si="1"/>
        <v>1.0599233041775982</v>
      </c>
      <c r="F119" s="35"/>
      <c r="G119" s="35">
        <f t="shared" si="6"/>
        <v>2409297.4007896222</v>
      </c>
      <c r="H119" s="35"/>
      <c r="I119" s="30"/>
      <c r="J119" s="30">
        <f t="shared" si="7"/>
        <v>2638786.4310436188</v>
      </c>
      <c r="K119" s="30"/>
      <c r="L119" s="30"/>
      <c r="M119" s="31">
        <f t="shared" si="8"/>
        <v>0.94215096389856612</v>
      </c>
      <c r="N119" s="30"/>
      <c r="O119" s="37"/>
      <c r="P119" s="37">
        <f t="shared" si="5"/>
        <v>2486135.1795302029</v>
      </c>
      <c r="Q119" s="37"/>
      <c r="S119" s="35"/>
      <c r="T119" s="37"/>
      <c r="U119" s="35"/>
      <c r="V119" s="37"/>
      <c r="W119" s="44"/>
      <c r="X119" s="45"/>
      <c r="Y119" s="35"/>
      <c r="Z119" s="37"/>
    </row>
    <row r="120" spans="2:26" x14ac:dyDescent="0.25">
      <c r="B120" s="27">
        <v>45169</v>
      </c>
      <c r="C120" s="30">
        <f>Sales!H263</f>
        <v>2493124</v>
      </c>
      <c r="D120" s="40">
        <f>Returns!H264</f>
        <v>2378840</v>
      </c>
      <c r="E120" s="31">
        <f t="shared" si="1"/>
        <v>0.95416032255114469</v>
      </c>
      <c r="F120" s="35"/>
      <c r="G120" s="35">
        <f t="shared" si="6"/>
        <v>2312548.6503846128</v>
      </c>
      <c r="H120" s="35"/>
      <c r="I120" s="30"/>
      <c r="J120" s="30">
        <f t="shared" si="7"/>
        <v>2334194.8712456455</v>
      </c>
      <c r="K120" s="30"/>
      <c r="L120" s="30"/>
      <c r="M120" s="31">
        <f t="shared" si="8"/>
        <v>0.99719481749621919</v>
      </c>
      <c r="N120" s="30"/>
      <c r="O120" s="37"/>
      <c r="P120" s="37">
        <f t="shared" si="5"/>
        <v>2327647.0286324122</v>
      </c>
      <c r="Q120" s="37"/>
      <c r="S120" s="35"/>
      <c r="T120" s="37"/>
      <c r="U120" s="35"/>
      <c r="V120" s="37"/>
      <c r="W120" s="44"/>
      <c r="X120" s="45"/>
      <c r="Y120" s="35"/>
      <c r="Z120" s="37"/>
    </row>
    <row r="121" spans="2:26" x14ac:dyDescent="0.25">
      <c r="B121" s="27">
        <v>45199</v>
      </c>
      <c r="C121" s="30">
        <f>Sales!H264</f>
        <v>2744429</v>
      </c>
      <c r="D121" s="40">
        <f>Returns!H265</f>
        <v>2174968</v>
      </c>
      <c r="E121" s="31">
        <f t="shared" si="1"/>
        <v>0.79250292137271539</v>
      </c>
      <c r="F121" s="35"/>
      <c r="G121" s="35">
        <f t="shared" si="6"/>
        <v>2129608.1570078912</v>
      </c>
      <c r="H121" s="35"/>
      <c r="I121" s="30"/>
      <c r="J121" s="30">
        <f t="shared" si="7"/>
        <v>2454718.4416285544</v>
      </c>
      <c r="K121" s="30"/>
      <c r="L121" s="30"/>
      <c r="M121" s="31">
        <f t="shared" si="8"/>
        <v>0.94456447226573104</v>
      </c>
      <c r="N121" s="30"/>
      <c r="O121" s="37"/>
      <c r="P121" s="37">
        <f t="shared" si="5"/>
        <v>2318639.8293778333</v>
      </c>
      <c r="Q121" s="37"/>
      <c r="S121" s="35"/>
      <c r="T121" s="37"/>
      <c r="U121" s="35"/>
      <c r="V121" s="37"/>
      <c r="W121" s="44"/>
      <c r="X121" s="45"/>
      <c r="Y121" s="35"/>
      <c r="Z121" s="37"/>
    </row>
    <row r="122" spans="2:26" x14ac:dyDescent="0.25">
      <c r="B122" s="27">
        <v>45230</v>
      </c>
      <c r="C122" s="30">
        <f>Sales!H265</f>
        <v>2880827</v>
      </c>
      <c r="D122" s="40">
        <f>Returns!H266</f>
        <v>1991501</v>
      </c>
      <c r="E122" s="31">
        <f t="shared" si="1"/>
        <v>0.69129489552826329</v>
      </c>
      <c r="F122" s="35"/>
      <c r="G122" s="35">
        <f t="shared" si="6"/>
        <v>2239638.0184583236</v>
      </c>
      <c r="H122" s="35"/>
      <c r="I122" s="30"/>
      <c r="J122" s="30">
        <f t="shared" si="7"/>
        <v>2712643.6541849002</v>
      </c>
      <c r="K122" s="30"/>
      <c r="L122" s="30"/>
      <c r="M122" s="31">
        <f t="shared" si="8"/>
        <v>0.85343501563306157</v>
      </c>
      <c r="N122" s="30"/>
      <c r="O122" s="37"/>
      <c r="P122" s="37">
        <f t="shared" ref="P122:P128" si="9">J122*M122</f>
        <v>2315065.0794162154</v>
      </c>
      <c r="Q122" s="37"/>
      <c r="S122" s="35"/>
      <c r="T122" s="37"/>
      <c r="U122" s="35"/>
      <c r="V122" s="37"/>
      <c r="W122" s="44"/>
      <c r="X122" s="45"/>
      <c r="Y122" s="35"/>
      <c r="Z122" s="37"/>
    </row>
    <row r="123" spans="2:26" x14ac:dyDescent="0.25">
      <c r="B123" s="27">
        <v>45260</v>
      </c>
      <c r="C123" s="30">
        <f>Sales!H266</f>
        <v>3034100</v>
      </c>
      <c r="D123" s="40">
        <f>Returns!H267</f>
        <v>2352669</v>
      </c>
      <c r="E123" s="31">
        <f t="shared" si="1"/>
        <v>0.77540918229458489</v>
      </c>
      <c r="F123" s="35"/>
      <c r="G123" s="35">
        <f t="shared" si="6"/>
        <v>1847955.6224288235</v>
      </c>
      <c r="H123" s="35"/>
      <c r="I123" s="30"/>
      <c r="J123" s="30">
        <f t="shared" si="7"/>
        <v>2690146.7664855691</v>
      </c>
      <c r="K123" s="30"/>
      <c r="L123" s="30"/>
      <c r="M123" s="31">
        <f t="shared" si="8"/>
        <v>0.74972342794320812</v>
      </c>
      <c r="N123" s="30"/>
      <c r="O123" s="37"/>
      <c r="P123" s="37">
        <f t="shared" si="9"/>
        <v>2016866.0554398978</v>
      </c>
      <c r="Q123" s="37"/>
      <c r="S123" s="35"/>
      <c r="T123" s="37"/>
      <c r="U123" s="35"/>
      <c r="V123" s="37"/>
      <c r="W123" s="44"/>
      <c r="X123" s="45"/>
      <c r="Y123" s="35"/>
      <c r="Z123" s="37"/>
    </row>
    <row r="124" spans="2:26" x14ac:dyDescent="0.25">
      <c r="B124" s="27">
        <v>45291</v>
      </c>
      <c r="C124" s="30">
        <f>Sales!H267</f>
        <v>2643613</v>
      </c>
      <c r="D124" s="40">
        <f>Returns!H268</f>
        <v>1808181</v>
      </c>
      <c r="E124" s="31">
        <f t="shared" si="1"/>
        <v>0.6839809760354485</v>
      </c>
      <c r="F124" s="35"/>
      <c r="G124" s="35">
        <f t="shared" si="6"/>
        <v>1712612.3416326842</v>
      </c>
      <c r="H124" s="35"/>
      <c r="I124" s="30"/>
      <c r="J124" s="30">
        <f t="shared" si="7"/>
        <v>3182562.1468571271</v>
      </c>
      <c r="K124" s="30"/>
      <c r="L124" s="30"/>
      <c r="M124" s="31">
        <f t="shared" si="8"/>
        <v>0.60630252337896939</v>
      </c>
      <c r="N124" s="30"/>
      <c r="O124" s="37"/>
      <c r="P124" s="37">
        <f t="shared" si="9"/>
        <v>1929595.4604498663</v>
      </c>
      <c r="Q124" s="37"/>
      <c r="S124" s="35"/>
      <c r="T124" s="37"/>
      <c r="U124" s="35"/>
      <c r="V124" s="37"/>
      <c r="W124" s="44"/>
      <c r="X124" s="45"/>
      <c r="Y124" s="35"/>
      <c r="Z124" s="37"/>
    </row>
    <row r="125" spans="2:26" x14ac:dyDescent="0.25">
      <c r="B125" s="27">
        <v>45322</v>
      </c>
      <c r="C125" s="30">
        <f>Sales!H268</f>
        <v>2703899</v>
      </c>
      <c r="D125" s="40">
        <f>Returns!H269</f>
        <v>2100454</v>
      </c>
      <c r="E125" s="31">
        <f t="shared" si="1"/>
        <v>0.77682413433342001</v>
      </c>
      <c r="F125" s="35"/>
      <c r="G125" s="35">
        <f t="shared" si="6"/>
        <v>2314641.3321606987</v>
      </c>
      <c r="H125" s="35"/>
      <c r="I125" s="30"/>
      <c r="J125" s="30">
        <f t="shared" si="7"/>
        <v>2538707.6253313916</v>
      </c>
      <c r="K125" s="30"/>
      <c r="L125" s="30"/>
      <c r="M125" s="31">
        <f t="shared" si="8"/>
        <v>0.90934537995281139</v>
      </c>
      <c r="N125" s="30"/>
      <c r="O125" s="37"/>
      <c r="P125" s="37">
        <f t="shared" si="9"/>
        <v>2308562.050146074</v>
      </c>
      <c r="Q125" s="37"/>
      <c r="S125" s="35"/>
      <c r="T125" s="37"/>
      <c r="U125" s="35"/>
      <c r="V125" s="37"/>
      <c r="W125" s="44"/>
      <c r="X125" s="45"/>
      <c r="Y125" s="35"/>
      <c r="Z125" s="37"/>
    </row>
    <row r="126" spans="2:26" x14ac:dyDescent="0.25">
      <c r="B126" s="27">
        <v>45351</v>
      </c>
      <c r="C126" s="30">
        <f>Sales!H269</f>
        <v>2297673</v>
      </c>
      <c r="D126" s="40">
        <f>Returns!H270</f>
        <v>2062646</v>
      </c>
      <c r="E126" s="31">
        <f t="shared" si="1"/>
        <v>0.89771085789840421</v>
      </c>
      <c r="F126" s="35"/>
      <c r="G126" s="35">
        <f t="shared" si="6"/>
        <v>1817781.9508643583</v>
      </c>
      <c r="H126" s="35"/>
      <c r="I126" s="30"/>
      <c r="J126" s="30">
        <f t="shared" si="7"/>
        <v>2388457.3789970288</v>
      </c>
      <c r="K126" s="30"/>
      <c r="L126" s="30"/>
      <c r="M126" s="31">
        <f t="shared" si="8"/>
        <v>0.81892011640736262</v>
      </c>
      <c r="N126" s="30"/>
      <c r="O126" s="37"/>
      <c r="P126" s="37">
        <f t="shared" si="9"/>
        <v>1955955.7948422711</v>
      </c>
      <c r="Q126" s="37"/>
      <c r="S126" s="35"/>
      <c r="T126" s="37"/>
      <c r="U126" s="35"/>
      <c r="V126" s="37"/>
      <c r="W126" s="44"/>
      <c r="X126" s="45"/>
      <c r="Y126" s="35"/>
      <c r="Z126" s="37"/>
    </row>
    <row r="127" spans="2:26" x14ac:dyDescent="0.25">
      <c r="B127" s="27">
        <v>45382</v>
      </c>
      <c r="C127" s="30">
        <f>Sales!H270</f>
        <v>2216142</v>
      </c>
      <c r="D127" s="40">
        <f>Returns!H271</f>
        <v>1969601</v>
      </c>
      <c r="E127" s="31">
        <f t="shared" si="1"/>
        <v>0.88875216479810404</v>
      </c>
      <c r="F127" s="35"/>
      <c r="G127" s="35">
        <f t="shared" si="6"/>
        <v>2378353.0033584028</v>
      </c>
      <c r="H127" s="35"/>
      <c r="I127" s="30"/>
      <c r="J127" s="30">
        <f t="shared" si="7"/>
        <v>2791416.4254775434</v>
      </c>
      <c r="K127" s="30"/>
      <c r="L127" s="30"/>
      <c r="M127" s="31">
        <f t="shared" si="8"/>
        <v>0.88915975903750966</v>
      </c>
      <c r="N127" s="30"/>
      <c r="O127" s="37"/>
      <c r="P127" s="37">
        <f t="shared" si="9"/>
        <v>2482015.1562509588</v>
      </c>
      <c r="Q127" s="37"/>
      <c r="S127" s="35"/>
      <c r="T127" s="37"/>
      <c r="U127" s="35"/>
      <c r="V127" s="37"/>
      <c r="W127" s="44"/>
      <c r="X127" s="45"/>
      <c r="Y127" s="35"/>
      <c r="Z127" s="37"/>
    </row>
    <row r="128" spans="2:26" x14ac:dyDescent="0.25">
      <c r="B128" s="32">
        <v>45412</v>
      </c>
      <c r="C128" s="33">
        <f>Sales!H271</f>
        <v>2243173</v>
      </c>
      <c r="D128" s="41">
        <f>Returns!H272</f>
        <v>2542092</v>
      </c>
      <c r="E128" s="34">
        <f t="shared" si="1"/>
        <v>1.133257220909845</v>
      </c>
      <c r="F128" s="36"/>
      <c r="G128" s="36">
        <f t="shared" si="6"/>
        <v>2553685.1577037908</v>
      </c>
      <c r="H128" s="36"/>
      <c r="I128" s="33"/>
      <c r="J128" s="33">
        <f t="shared" si="7"/>
        <v>2595580.9746443667</v>
      </c>
      <c r="K128" s="33"/>
      <c r="L128" s="33"/>
      <c r="M128" s="34">
        <f t="shared" si="8"/>
        <v>1.026325220550421</v>
      </c>
      <c r="N128" s="33"/>
      <c r="O128" s="38"/>
      <c r="P128" s="38">
        <f t="shared" si="9"/>
        <v>2663910.2162583563</v>
      </c>
      <c r="Q128" s="38"/>
      <c r="S128" s="36"/>
      <c r="T128" s="38"/>
      <c r="U128" s="36"/>
      <c r="V128" s="38"/>
      <c r="W128" s="46"/>
      <c r="X128" s="47"/>
      <c r="Y128" s="36"/>
      <c r="Z128" s="38"/>
    </row>
    <row r="129" spans="2:28" x14ac:dyDescent="0.25">
      <c r="B129" s="27">
        <v>45443</v>
      </c>
      <c r="C129" s="30">
        <f>Sales!H272</f>
        <v>2120959</v>
      </c>
      <c r="D129" s="40">
        <f>Returns!H273</f>
        <v>2194475</v>
      </c>
      <c r="E129" s="31">
        <f t="shared" si="1"/>
        <v>1.0346616789857797</v>
      </c>
      <c r="F129" s="35"/>
      <c r="G129" s="35"/>
      <c r="H129" s="35">
        <f>_xlfn.FORECAST.ETS($B129,$D$5:$D$128,$B$5:$B$128,12,1)</f>
        <v>2508815.4185574199</v>
      </c>
      <c r="I129" s="30"/>
      <c r="J129" s="30"/>
      <c r="K129" s="30">
        <f>_xlfn.FORECAST.ETS($B129,$C$5:$C$128,$B$5:$B$128,12,1)</f>
        <v>2234428.4232445359</v>
      </c>
      <c r="L129" s="30"/>
      <c r="M129" s="30"/>
      <c r="N129" s="31">
        <f>_xlfn.FORECAST.ETS($B129,$E$5:$E$128,$B$5:$B$128,12,1)</f>
        <v>1.1653714123837329</v>
      </c>
      <c r="O129" s="37"/>
      <c r="P129" s="37"/>
      <c r="Q129" s="37">
        <f>K129*N129</f>
        <v>2603939.007466842</v>
      </c>
      <c r="S129" s="35">
        <f>SUM(H132:H140)-SUM($D132:$D140)</f>
        <v>709035.03729590401</v>
      </c>
      <c r="T129" s="37">
        <f>SUM(Q132:Q140)-SUM($D132:$D140)</f>
        <v>2781351.0291724764</v>
      </c>
      <c r="U129" s="35">
        <f>ABS(S129)</f>
        <v>709035.03729590401</v>
      </c>
      <c r="V129" s="37">
        <f>ABS(T129)</f>
        <v>2781351.0291724764</v>
      </c>
      <c r="W129" s="54">
        <f>U129/SUM(D132:D140)</f>
        <v>3.9893064710943678E-2</v>
      </c>
      <c r="X129" s="55">
        <f>V129/SUM(D132:D140)</f>
        <v>0.15648961018032387</v>
      </c>
      <c r="Y129" s="35">
        <f>S129^2</f>
        <v>502730684113.20398</v>
      </c>
      <c r="Z129" s="37">
        <f>T129^2</f>
        <v>7735913547478.7939</v>
      </c>
    </row>
    <row r="130" spans="2:28" x14ac:dyDescent="0.25">
      <c r="B130" s="27">
        <v>45473</v>
      </c>
      <c r="C130" s="30">
        <f>Sales!H273</f>
        <v>2377451</v>
      </c>
      <c r="D130" s="40">
        <f>Returns!H274</f>
        <v>1994659</v>
      </c>
      <c r="E130" s="31">
        <f t="shared" si="1"/>
        <v>0.83899058277121163</v>
      </c>
      <c r="F130" s="35"/>
      <c r="G130" s="35"/>
      <c r="H130" s="35">
        <f t="shared" ref="H130:H140" si="10">_xlfn.FORECAST.ETS($B130,$D$5:$D$128,$B$5:$B$128,12,1)</f>
        <v>2344698.896958211</v>
      </c>
      <c r="I130" s="30"/>
      <c r="J130" s="30"/>
      <c r="K130" s="30">
        <f t="shared" ref="K130:K140" si="11">_xlfn.FORECAST.ETS($B130,$C$5:$C$128,$B$5:$B$128,12,1)</f>
        <v>2366904.1923503904</v>
      </c>
      <c r="L130" s="30"/>
      <c r="M130" s="30"/>
      <c r="N130" s="31">
        <f t="shared" ref="N130:N140" si="12">_xlfn.FORECAST.ETS($B130,$E$5:$E$128,$B$5:$B$128,12,1)</f>
        <v>1.0448108497076971</v>
      </c>
      <c r="O130" s="37"/>
      <c r="P130" s="37"/>
      <c r="Q130" s="37">
        <f t="shared" ref="Q130:Q140" si="13">K130*N130</f>
        <v>2472967.1803863221</v>
      </c>
      <c r="S130" s="35"/>
      <c r="T130" s="37"/>
      <c r="U130" s="35"/>
      <c r="V130" s="37"/>
      <c r="W130" s="44"/>
      <c r="X130" s="45"/>
      <c r="Y130" s="35"/>
      <c r="Z130" s="37"/>
    </row>
    <row r="131" spans="2:28" x14ac:dyDescent="0.25">
      <c r="B131" s="27">
        <v>45504</v>
      </c>
      <c r="C131" s="30">
        <f>Sales!H274</f>
        <v>2304027</v>
      </c>
      <c r="D131" s="40">
        <f>Returns!H275</f>
        <v>2237194</v>
      </c>
      <c r="E131" s="31">
        <f t="shared" si="1"/>
        <v>0.97099296145401071</v>
      </c>
      <c r="F131" s="35"/>
      <c r="G131" s="35"/>
      <c r="H131" s="35">
        <f t="shared" si="10"/>
        <v>2364575.4926671931</v>
      </c>
      <c r="I131" s="30"/>
      <c r="J131" s="30"/>
      <c r="K131" s="30">
        <f t="shared" si="11"/>
        <v>2201640.6724760439</v>
      </c>
      <c r="L131" s="30"/>
      <c r="M131" s="30"/>
      <c r="N131" s="31">
        <f t="shared" si="12"/>
        <v>1.0513977547721554</v>
      </c>
      <c r="O131" s="37"/>
      <c r="P131" s="37"/>
      <c r="Q131" s="37">
        <f t="shared" si="13"/>
        <v>2314800.059856371</v>
      </c>
      <c r="S131" s="35"/>
      <c r="T131" s="37"/>
      <c r="U131" s="35"/>
      <c r="V131" s="37"/>
      <c r="W131" s="44"/>
      <c r="X131" s="45"/>
      <c r="Y131" s="35"/>
      <c r="Z131" s="37"/>
    </row>
    <row r="132" spans="2:28" x14ac:dyDescent="0.25">
      <c r="B132" s="27">
        <v>45535</v>
      </c>
      <c r="C132" s="30">
        <f>Sales!H275</f>
        <v>2294604</v>
      </c>
      <c r="D132" s="40">
        <f>Returns!H276</f>
        <v>2106617</v>
      </c>
      <c r="E132" s="31">
        <f t="shared" si="1"/>
        <v>0.91807431696275266</v>
      </c>
      <c r="F132" s="35"/>
      <c r="G132" s="35"/>
      <c r="H132" s="35">
        <f t="shared" si="10"/>
        <v>2170139.9152371809</v>
      </c>
      <c r="I132" s="30"/>
      <c r="J132" s="30"/>
      <c r="K132" s="30">
        <f t="shared" si="11"/>
        <v>2154458.7820159891</v>
      </c>
      <c r="L132" s="30"/>
      <c r="M132" s="30"/>
      <c r="N132" s="31">
        <f t="shared" si="12"/>
        <v>1.1063467654394492</v>
      </c>
      <c r="O132" s="37"/>
      <c r="P132" s="37"/>
      <c r="Q132" s="37">
        <f t="shared" si="13"/>
        <v>2383578.504756005</v>
      </c>
      <c r="S132" s="35"/>
      <c r="T132" s="37"/>
      <c r="U132" s="35"/>
      <c r="V132" s="37"/>
      <c r="W132" s="44"/>
      <c r="X132" s="45"/>
      <c r="Y132" s="35"/>
      <c r="Z132" s="37"/>
    </row>
    <row r="133" spans="2:28" x14ac:dyDescent="0.25">
      <c r="B133" s="27">
        <v>45565</v>
      </c>
      <c r="C133" s="30">
        <f>Sales!H276</f>
        <v>2895899</v>
      </c>
      <c r="D133" s="40">
        <f>Returns!H277</f>
        <v>1917487</v>
      </c>
      <c r="E133" s="31">
        <f t="shared" si="1"/>
        <v>0.66213876934243909</v>
      </c>
      <c r="F133" s="35"/>
      <c r="G133" s="35"/>
      <c r="H133" s="35">
        <f t="shared" si="10"/>
        <v>2114933.6788841551</v>
      </c>
      <c r="I133" s="30"/>
      <c r="J133" s="30"/>
      <c r="K133" s="30">
        <f t="shared" si="11"/>
        <v>2260220.5470889555</v>
      </c>
      <c r="L133" s="30"/>
      <c r="M133" s="30"/>
      <c r="N133" s="31">
        <f t="shared" si="12"/>
        <v>1.0536999280656265</v>
      </c>
      <c r="O133" s="37"/>
      <c r="P133" s="37"/>
      <c r="Q133" s="37">
        <f t="shared" si="13"/>
        <v>2381594.2278800835</v>
      </c>
      <c r="S133" s="35"/>
      <c r="T133" s="37"/>
      <c r="U133" s="35"/>
      <c r="V133" s="37"/>
      <c r="W133" s="44"/>
      <c r="X133" s="45"/>
      <c r="Y133" s="35"/>
      <c r="Z133" s="37"/>
    </row>
    <row r="134" spans="2:28" x14ac:dyDescent="0.25">
      <c r="B134" s="27">
        <v>45596</v>
      </c>
      <c r="C134" s="30">
        <f>Sales!H277</f>
        <v>2956694</v>
      </c>
      <c r="D134" s="40">
        <f>Returns!H278</f>
        <v>2144246</v>
      </c>
      <c r="E134" s="31">
        <f t="shared" ref="E134:E140" si="14">IFERROR(D134/C134,0)</f>
        <v>0.72521742189080096</v>
      </c>
      <c r="F134" s="35"/>
      <c r="G134" s="35"/>
      <c r="H134" s="35">
        <f t="shared" si="10"/>
        <v>2049492.4658625789</v>
      </c>
      <c r="I134" s="30"/>
      <c r="J134" s="30"/>
      <c r="K134" s="30">
        <f t="shared" si="11"/>
        <v>2521087.8235570178</v>
      </c>
      <c r="L134" s="30"/>
      <c r="M134" s="30"/>
      <c r="N134" s="31">
        <f t="shared" si="12"/>
        <v>0.9626698503358182</v>
      </c>
      <c r="O134" s="37"/>
      <c r="P134" s="37"/>
      <c r="Q134" s="37">
        <f t="shared" si="13"/>
        <v>2426975.2377870879</v>
      </c>
      <c r="S134" s="35"/>
      <c r="T134" s="37"/>
      <c r="U134" s="35"/>
      <c r="V134" s="37"/>
      <c r="W134" s="44"/>
      <c r="X134" s="45"/>
      <c r="Y134" s="35"/>
      <c r="Z134" s="37"/>
    </row>
    <row r="135" spans="2:28" x14ac:dyDescent="0.25">
      <c r="B135" s="27">
        <v>45626</v>
      </c>
      <c r="C135" s="30">
        <f>Sales!H278</f>
        <v>2399784</v>
      </c>
      <c r="D135" s="40">
        <f>Returns!H279</f>
        <v>1568570</v>
      </c>
      <c r="E135" s="31">
        <f t="shared" si="14"/>
        <v>0.65362966000273359</v>
      </c>
      <c r="F135" s="35"/>
      <c r="G135" s="35"/>
      <c r="H135" s="35">
        <f t="shared" si="10"/>
        <v>1744927.7953524804</v>
      </c>
      <c r="I135" s="30"/>
      <c r="J135" s="30"/>
      <c r="K135" s="30">
        <f t="shared" si="11"/>
        <v>2553517.7563961288</v>
      </c>
      <c r="L135" s="30"/>
      <c r="M135" s="30"/>
      <c r="N135" s="31">
        <f t="shared" si="12"/>
        <v>0.85924317666972716</v>
      </c>
      <c r="O135" s="37"/>
      <c r="P135" s="37"/>
      <c r="Q135" s="37">
        <f t="shared" si="13"/>
        <v>2194092.7086883644</v>
      </c>
      <c r="S135" s="35"/>
      <c r="T135" s="37"/>
      <c r="U135" s="35"/>
      <c r="V135" s="37"/>
      <c r="W135" s="44"/>
      <c r="X135" s="45"/>
      <c r="Y135" s="35"/>
      <c r="Z135" s="37"/>
    </row>
    <row r="136" spans="2:28" x14ac:dyDescent="0.25">
      <c r="B136" s="27">
        <v>45657</v>
      </c>
      <c r="C136" s="30">
        <f>Sales!H279</f>
        <v>2312280</v>
      </c>
      <c r="D136" s="40">
        <f>Returns!H280</f>
        <v>1600020</v>
      </c>
      <c r="E136" s="31">
        <f t="shared" si="14"/>
        <v>0.69196637085474078</v>
      </c>
      <c r="F136" s="35"/>
      <c r="G136" s="35"/>
      <c r="H136" s="35">
        <f t="shared" si="10"/>
        <v>1690177.4244669382</v>
      </c>
      <c r="I136" s="30"/>
      <c r="J136" s="30"/>
      <c r="K136" s="30">
        <f t="shared" si="11"/>
        <v>2645534.3967575473</v>
      </c>
      <c r="L136" s="30"/>
      <c r="M136" s="30"/>
      <c r="N136" s="31">
        <f t="shared" si="12"/>
        <v>0.71595638200323064</v>
      </c>
      <c r="O136" s="37"/>
      <c r="P136" s="37"/>
      <c r="Q136" s="37">
        <f t="shared" si="13"/>
        <v>1894087.2351676328</v>
      </c>
      <c r="S136" s="35"/>
      <c r="T136" s="37"/>
      <c r="U136" s="35"/>
      <c r="V136" s="37"/>
      <c r="W136" s="44"/>
      <c r="X136" s="45"/>
      <c r="Y136" s="35"/>
      <c r="Z136" s="37"/>
    </row>
    <row r="137" spans="2:28" x14ac:dyDescent="0.25">
      <c r="B137" s="27">
        <v>45688</v>
      </c>
      <c r="C137" s="30">
        <f>Sales!H280</f>
        <v>2423036</v>
      </c>
      <c r="D137" s="40">
        <f>Returns!H281</f>
        <v>2148665</v>
      </c>
      <c r="E137" s="31">
        <f t="shared" si="14"/>
        <v>0.88676561140651644</v>
      </c>
      <c r="F137" s="35"/>
      <c r="G137" s="35"/>
      <c r="H137" s="35">
        <f t="shared" si="10"/>
        <v>2133514.9678555587</v>
      </c>
      <c r="I137" s="30"/>
      <c r="J137" s="30"/>
      <c r="K137" s="30">
        <f t="shared" si="11"/>
        <v>2315662.6198369469</v>
      </c>
      <c r="L137" s="30"/>
      <c r="M137" s="30"/>
      <c r="N137" s="31">
        <f t="shared" si="12"/>
        <v>1.0188610342841664</v>
      </c>
      <c r="O137" s="37"/>
      <c r="P137" s="37"/>
      <c r="Q137" s="37">
        <f t="shared" si="13"/>
        <v>2359338.4119002544</v>
      </c>
      <c r="S137" s="35"/>
      <c r="T137" s="37"/>
      <c r="U137" s="35"/>
      <c r="V137" s="37"/>
      <c r="W137" s="44"/>
      <c r="X137" s="45"/>
      <c r="Y137" s="35"/>
      <c r="Z137" s="37"/>
    </row>
    <row r="138" spans="2:28" x14ac:dyDescent="0.25">
      <c r="B138" s="27">
        <v>45716</v>
      </c>
      <c r="C138" s="30">
        <f>Sales!H281</f>
        <v>2383441</v>
      </c>
      <c r="D138" s="40">
        <f>Returns!H282</f>
        <v>1550639</v>
      </c>
      <c r="E138" s="31">
        <f t="shared" si="14"/>
        <v>0.65058837202179542</v>
      </c>
      <c r="F138" s="35"/>
      <c r="G138" s="35"/>
      <c r="H138" s="35">
        <f t="shared" si="10"/>
        <v>1832563.3520514024</v>
      </c>
      <c r="I138" s="30"/>
      <c r="J138" s="30"/>
      <c r="K138" s="30">
        <f t="shared" si="11"/>
        <v>2048710.6908358699</v>
      </c>
      <c r="L138" s="30"/>
      <c r="M138" s="30"/>
      <c r="N138" s="31">
        <f t="shared" si="12"/>
        <v>0.93184103878964752</v>
      </c>
      <c r="O138" s="37"/>
      <c r="P138" s="37"/>
      <c r="Q138" s="37">
        <f t="shared" si="13"/>
        <v>1909072.6983279535</v>
      </c>
      <c r="S138" s="35"/>
      <c r="T138" s="37"/>
      <c r="U138" s="35"/>
      <c r="V138" s="37"/>
      <c r="W138" s="44"/>
      <c r="X138" s="45"/>
      <c r="Y138" s="35"/>
      <c r="Z138" s="37"/>
    </row>
    <row r="139" spans="2:28" x14ac:dyDescent="0.25">
      <c r="B139" s="27">
        <v>45747</v>
      </c>
      <c r="C139" s="30">
        <f>Sales!H282</f>
        <v>2454790</v>
      </c>
      <c r="D139" s="40">
        <f>Returns!H283</f>
        <v>2256717</v>
      </c>
      <c r="E139" s="31">
        <f t="shared" si="14"/>
        <v>0.91931163154485718</v>
      </c>
      <c r="F139" s="35"/>
      <c r="G139" s="35"/>
      <c r="H139" s="35">
        <f t="shared" si="10"/>
        <v>2273604.3783892649</v>
      </c>
      <c r="I139" s="30"/>
      <c r="J139" s="30"/>
      <c r="K139" s="30">
        <f t="shared" si="11"/>
        <v>2378510.6376078036</v>
      </c>
      <c r="L139" s="30"/>
      <c r="M139" s="30"/>
      <c r="N139" s="31">
        <f t="shared" si="12"/>
        <v>0.99898242200377807</v>
      </c>
      <c r="O139" s="37"/>
      <c r="P139" s="37"/>
      <c r="Q139" s="37">
        <f t="shared" si="13"/>
        <v>2376090.317519194</v>
      </c>
      <c r="S139" s="35"/>
      <c r="T139" s="37"/>
      <c r="U139" s="35"/>
      <c r="V139" s="37"/>
      <c r="W139" s="44"/>
      <c r="X139" s="45"/>
      <c r="Y139" s="35"/>
      <c r="Z139" s="37"/>
    </row>
    <row r="140" spans="2:28" x14ac:dyDescent="0.25">
      <c r="B140" s="27">
        <v>45777</v>
      </c>
      <c r="C140" s="30">
        <f>Sales!H283</f>
        <v>2551249</v>
      </c>
      <c r="D140" s="40">
        <f>Returns!H284</f>
        <v>2480430</v>
      </c>
      <c r="E140" s="31">
        <f t="shared" si="14"/>
        <v>0.97224143938909924</v>
      </c>
      <c r="F140" s="35"/>
      <c r="G140" s="35"/>
      <c r="H140" s="35">
        <f t="shared" si="10"/>
        <v>2473072.0591963427</v>
      </c>
      <c r="I140" s="30"/>
      <c r="J140" s="30"/>
      <c r="K140" s="30">
        <f t="shared" si="11"/>
        <v>2314396.8060787311</v>
      </c>
      <c r="L140" s="30"/>
      <c r="M140" s="30"/>
      <c r="N140" s="31">
        <f t="shared" si="12"/>
        <v>1.1363274786062925</v>
      </c>
      <c r="O140" s="37"/>
      <c r="P140" s="37"/>
      <c r="Q140" s="39">
        <f t="shared" si="13"/>
        <v>2629912.6871459009</v>
      </c>
      <c r="S140" s="35"/>
      <c r="T140" s="37"/>
      <c r="U140" s="35"/>
      <c r="V140" s="37"/>
      <c r="W140" s="44"/>
      <c r="X140" s="45"/>
      <c r="Y140" s="35"/>
      <c r="Z140" s="37"/>
    </row>
    <row r="141" spans="2:28" x14ac:dyDescent="0.25">
      <c r="B141" s="27"/>
      <c r="C141" s="30"/>
      <c r="D141" s="30"/>
      <c r="E141" s="31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2:28" x14ac:dyDescent="0.25">
      <c r="B142" s="27"/>
      <c r="C142" s="30"/>
      <c r="D142" s="30"/>
      <c r="E142" s="31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S142" s="65" t="s">
        <v>64</v>
      </c>
      <c r="T142" s="65"/>
      <c r="U142" s="65" t="s">
        <v>60</v>
      </c>
      <c r="V142" s="65"/>
      <c r="W142" s="65" t="s">
        <v>61</v>
      </c>
      <c r="X142" s="65"/>
      <c r="Y142" s="65" t="s">
        <v>62</v>
      </c>
      <c r="Z142" s="65"/>
      <c r="AA142" s="65" t="s">
        <v>68</v>
      </c>
      <c r="AB142" s="65"/>
    </row>
    <row r="143" spans="2:28" x14ac:dyDescent="0.25">
      <c r="B143" s="27"/>
      <c r="C143" s="30"/>
      <c r="D143" s="30"/>
      <c r="E143" s="31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S143" s="42" t="s">
        <v>55</v>
      </c>
      <c r="T143" s="43" t="s">
        <v>63</v>
      </c>
      <c r="U143" s="42" t="s">
        <v>55</v>
      </c>
      <c r="V143" s="43" t="s">
        <v>63</v>
      </c>
      <c r="W143" s="42" t="s">
        <v>55</v>
      </c>
      <c r="X143" s="43" t="s">
        <v>63</v>
      </c>
      <c r="Y143" s="42" t="s">
        <v>55</v>
      </c>
      <c r="Z143" s="43" t="s">
        <v>63</v>
      </c>
      <c r="AA143" s="42" t="s">
        <v>55</v>
      </c>
      <c r="AB143" s="43" t="s">
        <v>63</v>
      </c>
    </row>
    <row r="144" spans="2:28" x14ac:dyDescent="0.25">
      <c r="R144" t="s">
        <v>57</v>
      </c>
      <c r="S144" s="48">
        <f>AVERAGE(S105:S116)</f>
        <v>-622324.98357914016</v>
      </c>
      <c r="T144" s="48">
        <f t="shared" ref="T144:X144" si="15">AVERAGE(T105:T116)</f>
        <v>-2470445.0544901378</v>
      </c>
      <c r="U144" s="48">
        <f t="shared" si="15"/>
        <v>622324.98357914016</v>
      </c>
      <c r="V144" s="48">
        <f t="shared" si="15"/>
        <v>2470445.0544901378</v>
      </c>
      <c r="W144" s="49">
        <f t="shared" si="15"/>
        <v>3.1493661343077108E-2</v>
      </c>
      <c r="X144" s="49">
        <f t="shared" si="15"/>
        <v>0.12502046674283634</v>
      </c>
      <c r="Y144" s="48">
        <f>SQRT(AVERAGE(Y105:Y116))</f>
        <v>622324.98357914016</v>
      </c>
      <c r="Z144" s="48">
        <f>SQRT(AVERAGE(Z105:Z116))</f>
        <v>2470445.0544901378</v>
      </c>
    </row>
    <row r="145" spans="18:28" x14ac:dyDescent="0.25">
      <c r="R145" t="s">
        <v>58</v>
      </c>
      <c r="S145" s="48">
        <f t="shared" ref="S145:X145" si="16">AVERAGE(S117:S128)</f>
        <v>-74127.766000412405</v>
      </c>
      <c r="T145" s="48">
        <f t="shared" si="16"/>
        <v>937304.67081388831</v>
      </c>
      <c r="U145" s="48">
        <f t="shared" si="16"/>
        <v>74127.766000412405</v>
      </c>
      <c r="V145" s="48">
        <f t="shared" si="16"/>
        <v>937304.67081388831</v>
      </c>
      <c r="W145" s="49">
        <f t="shared" si="16"/>
        <v>3.8247742422772837E-3</v>
      </c>
      <c r="X145" s="49">
        <f t="shared" si="16"/>
        <v>4.8362158412749191E-2</v>
      </c>
      <c r="Y145" s="48">
        <f>SQRT(AVERAGE(Y117:Y128))</f>
        <v>74127.766000412405</v>
      </c>
      <c r="Z145" s="48">
        <f>SQRT(AVERAGE(Z117:Z128))</f>
        <v>937304.67081388831</v>
      </c>
    </row>
    <row r="146" spans="18:28" x14ac:dyDescent="0.25">
      <c r="R146" t="s">
        <v>59</v>
      </c>
      <c r="S146" s="56">
        <f t="shared" ref="S146:X146" si="17">AVERAGE(S129:S140)</f>
        <v>709035.03729590401</v>
      </c>
      <c r="T146" s="56">
        <f t="shared" si="17"/>
        <v>2781351.0291724764</v>
      </c>
      <c r="U146" s="56">
        <f t="shared" si="17"/>
        <v>709035.03729590401</v>
      </c>
      <c r="V146" s="56">
        <f t="shared" si="17"/>
        <v>2781351.0291724764</v>
      </c>
      <c r="W146" s="57">
        <f t="shared" si="17"/>
        <v>3.9893064710943678E-2</v>
      </c>
      <c r="X146" s="57">
        <f t="shared" si="17"/>
        <v>0.15648961018032387</v>
      </c>
      <c r="Y146" s="56">
        <f>SQRT(AVERAGE(Y129:Y140))</f>
        <v>709035.03729590401</v>
      </c>
      <c r="Z146" s="56">
        <f>SQRT(AVERAGE(Z129:Z140))</f>
        <v>2781351.0291724764</v>
      </c>
      <c r="AA146" s="52"/>
      <c r="AB146" s="52"/>
    </row>
    <row r="147" spans="18:28" x14ac:dyDescent="0.25">
      <c r="R147" t="s">
        <v>69</v>
      </c>
      <c r="S147" s="48">
        <f>AVERAGE(S144:S146)</f>
        <v>4194.0959054504829</v>
      </c>
      <c r="T147" s="48">
        <f t="shared" ref="T147:X147" si="18">AVERAGE(T144:T146)</f>
        <v>416070.21516540897</v>
      </c>
      <c r="U147" s="48">
        <f t="shared" si="18"/>
        <v>468495.92895848554</v>
      </c>
      <c r="V147" s="48">
        <f t="shared" si="18"/>
        <v>2063033.5848255008</v>
      </c>
      <c r="W147" s="49">
        <f t="shared" si="18"/>
        <v>2.5070500098766022E-2</v>
      </c>
      <c r="X147" s="49">
        <f t="shared" si="18"/>
        <v>0.10995741177863645</v>
      </c>
      <c r="Y147" s="48">
        <f>AVERAGE(Y144:Y146)</f>
        <v>468495.92895848554</v>
      </c>
      <c r="Z147" s="48">
        <f>AVERAGE(Z144:Z146)</f>
        <v>2063033.5848255008</v>
      </c>
      <c r="AA147" s="30">
        <f>SQRT(AVERAGE(Y105,Y117,Y129))</f>
        <v>546355.80439618067</v>
      </c>
      <c r="AB147" s="30">
        <f>SQRT(AVERAGE(Z105,Z117,Z129))</f>
        <v>2214915.5259033474</v>
      </c>
    </row>
    <row r="148" spans="18:28" x14ac:dyDescent="0.25">
      <c r="R148" t="s">
        <v>70</v>
      </c>
      <c r="S148" s="48">
        <f>ABS(S147)</f>
        <v>4194.0959054504829</v>
      </c>
      <c r="T148" s="48">
        <f>ABS(T147)</f>
        <v>416070.21516540897</v>
      </c>
      <c r="U148" s="48"/>
      <c r="V148" s="48"/>
      <c r="W148" s="49"/>
      <c r="X148" s="49"/>
      <c r="AA148" s="30"/>
      <c r="AB148" s="30"/>
    </row>
    <row r="149" spans="18:28" x14ac:dyDescent="0.25">
      <c r="S149" s="65" t="s">
        <v>65</v>
      </c>
      <c r="T149" s="65"/>
      <c r="U149" s="65"/>
      <c r="V149" s="65"/>
      <c r="W149" s="65"/>
      <c r="X149" s="65"/>
      <c r="Y149" s="65"/>
      <c r="Z149" s="65"/>
    </row>
    <row r="150" spans="18:28" x14ac:dyDescent="0.25">
      <c r="S150" s="65" t="s">
        <v>64</v>
      </c>
      <c r="T150" s="65"/>
      <c r="U150" s="65" t="s">
        <v>60</v>
      </c>
      <c r="V150" s="65"/>
      <c r="W150" s="65" t="s">
        <v>61</v>
      </c>
      <c r="X150" s="65"/>
      <c r="Y150" s="65" t="s">
        <v>62</v>
      </c>
      <c r="Z150" s="65"/>
      <c r="AA150" s="65" t="s">
        <v>68</v>
      </c>
      <c r="AB150" s="65"/>
    </row>
    <row r="151" spans="18:28" x14ac:dyDescent="0.25">
      <c r="S151" s="42" t="s">
        <v>55</v>
      </c>
      <c r="T151" s="43" t="s">
        <v>63</v>
      </c>
      <c r="U151" s="42" t="s">
        <v>55</v>
      </c>
      <c r="V151" s="43" t="s">
        <v>63</v>
      </c>
      <c r="W151" s="42" t="s">
        <v>55</v>
      </c>
      <c r="X151" s="43" t="s">
        <v>63</v>
      </c>
      <c r="Y151" s="42" t="s">
        <v>55</v>
      </c>
      <c r="Z151" s="43" t="s">
        <v>63</v>
      </c>
      <c r="AA151" s="42" t="s">
        <v>55</v>
      </c>
      <c r="AB151" s="43" t="s">
        <v>63</v>
      </c>
    </row>
    <row r="152" spans="18:28" x14ac:dyDescent="0.25">
      <c r="R152" t="s">
        <v>57</v>
      </c>
      <c r="S152">
        <f t="shared" ref="S152:S154" si="19">IF(ABS(S144)&lt;=ABS(T144),1,2)</f>
        <v>1</v>
      </c>
      <c r="T152">
        <f t="shared" ref="T152:T154" si="20">IF(ABS(T144)&lt;=ABS(S144),1,2)</f>
        <v>2</v>
      </c>
      <c r="U152" s="50">
        <f>RANK(U144,$U144:$V144,1)</f>
        <v>1</v>
      </c>
      <c r="V152">
        <f>RANK(V144,$U144:$V144,1)</f>
        <v>2</v>
      </c>
      <c r="W152" s="50">
        <f>RANK(W144,$W144:$X144,1)</f>
        <v>1</v>
      </c>
      <c r="X152">
        <f>RANK(X144,$W144:$X144,1)</f>
        <v>2</v>
      </c>
      <c r="Y152" s="50">
        <f>RANK(Y144,$Y144:$Z144,1)</f>
        <v>1</v>
      </c>
      <c r="Z152">
        <f>RANK(Z144,$Y144:$Z144,1)</f>
        <v>2</v>
      </c>
    </row>
    <row r="153" spans="18:28" x14ac:dyDescent="0.25">
      <c r="R153" t="s">
        <v>58</v>
      </c>
      <c r="S153">
        <f t="shared" si="19"/>
        <v>1</v>
      </c>
      <c r="T153">
        <f t="shared" si="20"/>
        <v>2</v>
      </c>
      <c r="U153" s="50">
        <f t="shared" ref="U153:V154" si="21">RANK(U145,$U145:$V145,1)</f>
        <v>1</v>
      </c>
      <c r="V153">
        <f t="shared" si="21"/>
        <v>2</v>
      </c>
      <c r="W153" s="50">
        <f t="shared" ref="W153:X154" si="22">RANK(W145,$W145:$X145,1)</f>
        <v>1</v>
      </c>
      <c r="X153">
        <f t="shared" si="22"/>
        <v>2</v>
      </c>
      <c r="Y153" s="50">
        <f t="shared" ref="Y153:Z154" si="23">RANK(Y145,$Y145:$Z145,1)</f>
        <v>1</v>
      </c>
      <c r="Z153">
        <f t="shared" si="23"/>
        <v>2</v>
      </c>
    </row>
    <row r="154" spans="18:28" x14ac:dyDescent="0.25">
      <c r="R154" t="s">
        <v>59</v>
      </c>
      <c r="S154" s="52">
        <f t="shared" si="19"/>
        <v>1</v>
      </c>
      <c r="T154" s="59">
        <f t="shared" si="20"/>
        <v>2</v>
      </c>
      <c r="U154" s="58">
        <f t="shared" si="21"/>
        <v>1</v>
      </c>
      <c r="V154" s="52">
        <f t="shared" si="21"/>
        <v>2</v>
      </c>
      <c r="W154" s="58">
        <f t="shared" si="22"/>
        <v>1</v>
      </c>
      <c r="X154" s="52">
        <f t="shared" si="22"/>
        <v>2</v>
      </c>
      <c r="Y154" s="58">
        <f t="shared" si="23"/>
        <v>1</v>
      </c>
      <c r="Z154" s="52">
        <f t="shared" si="23"/>
        <v>2</v>
      </c>
      <c r="AA154" s="52"/>
      <c r="AB154" s="52"/>
    </row>
    <row r="155" spans="18:28" x14ac:dyDescent="0.25">
      <c r="R155" t="s">
        <v>69</v>
      </c>
      <c r="S155">
        <f>IF(ABS(S147)&lt;=ABS(T147),1,2)</f>
        <v>1</v>
      </c>
      <c r="T155">
        <f>IF(ABS(T147)&lt;=ABS(S147),1,2)</f>
        <v>2</v>
      </c>
      <c r="U155">
        <f>RANK(U147,$U147:$V147,1)</f>
        <v>1</v>
      </c>
      <c r="V155">
        <f>RANK(V147,$U147:$V147,1)</f>
        <v>2</v>
      </c>
      <c r="W155">
        <f>RANK(W147,$W147:$X147,1)</f>
        <v>1</v>
      </c>
      <c r="X155">
        <f>RANK(X147,$W147:$X147,1)</f>
        <v>2</v>
      </c>
      <c r="Y155">
        <f>RANK(Y147,$Y147:$Z147,1)</f>
        <v>1</v>
      </c>
      <c r="Z155">
        <f>RANK(Z147,$Y147:$Z147,1)</f>
        <v>2</v>
      </c>
      <c r="AA155">
        <f>RANK(AA147,$AA147:$AB147,1)</f>
        <v>1</v>
      </c>
      <c r="AB155">
        <f>RANK(AB147,$AA147:$AB147,1)</f>
        <v>2</v>
      </c>
    </row>
    <row r="157" spans="18:28" x14ac:dyDescent="0.25">
      <c r="S157" s="64" t="s">
        <v>66</v>
      </c>
      <c r="T157" s="64"/>
    </row>
    <row r="158" spans="18:28" x14ac:dyDescent="0.25">
      <c r="S158" s="42" t="s">
        <v>55</v>
      </c>
      <c r="T158" s="43" t="s">
        <v>63</v>
      </c>
      <c r="V158" s="52" t="s">
        <v>67</v>
      </c>
    </row>
    <row r="159" spans="18:28" x14ac:dyDescent="0.25">
      <c r="S159" s="51">
        <f>AVERAGE(S155,U155,W155,Y155)</f>
        <v>1</v>
      </c>
      <c r="T159" s="51">
        <f>AVERAGE(T155,V155,X155,Z155)</f>
        <v>2</v>
      </c>
      <c r="V159" s="53" t="str">
        <f>IF(S159&lt;=T159,$S$158,$T$158)</f>
        <v>Returns Only</v>
      </c>
    </row>
    <row r="162" spans="19:20" x14ac:dyDescent="0.25">
      <c r="S162" s="49"/>
      <c r="T162" s="49"/>
    </row>
  </sheetData>
  <mergeCells count="23">
    <mergeCell ref="S157:T157"/>
    <mergeCell ref="AA142:AB142"/>
    <mergeCell ref="S149:Z149"/>
    <mergeCell ref="S150:T150"/>
    <mergeCell ref="U150:V150"/>
    <mergeCell ref="W150:X150"/>
    <mergeCell ref="Y150:Z150"/>
    <mergeCell ref="AA150:AB150"/>
    <mergeCell ref="S142:T142"/>
    <mergeCell ref="U142:V142"/>
    <mergeCell ref="W142:X142"/>
    <mergeCell ref="Y142:Z142"/>
    <mergeCell ref="U103:V103"/>
    <mergeCell ref="W103:X103"/>
    <mergeCell ref="Y103:Z103"/>
    <mergeCell ref="F104:H104"/>
    <mergeCell ref="O104:Q104"/>
    <mergeCell ref="S103:T103"/>
    <mergeCell ref="C2:E2"/>
    <mergeCell ref="F2:Q2"/>
    <mergeCell ref="C3:E3"/>
    <mergeCell ref="F3:H3"/>
    <mergeCell ref="I3:Q3"/>
  </mergeCells>
  <pageMargins left="0.7" right="0.7" top="0.75" bottom="0.75" header="0.3" footer="0.3"/>
  <customProperties>
    <customPr name="OrphanNamesChecked" r:id="rId1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8979E-91E7-45AE-BB75-1E1E977233BE}">
  <dimension ref="B2:AB162"/>
  <sheetViews>
    <sheetView topLeftCell="J1" workbookViewId="0">
      <pane ySplit="4" topLeftCell="A135" activePane="bottomLeft" state="frozen"/>
      <selection activeCell="R159" sqref="R159"/>
      <selection pane="bottomLeft" activeCell="R159" sqref="R159"/>
    </sheetView>
  </sheetViews>
  <sheetFormatPr defaultRowHeight="15" x14ac:dyDescent="0.25"/>
  <cols>
    <col min="2" max="2" width="14.7109375" bestFit="1" customWidth="1"/>
    <col min="3" max="17" width="13" customWidth="1"/>
    <col min="18" max="18" width="22.5703125" bestFit="1" customWidth="1"/>
    <col min="19" max="19" width="13.28515625" bestFit="1" customWidth="1"/>
    <col min="20" max="20" width="12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2.140625" bestFit="1" customWidth="1"/>
    <col min="25" max="26" width="20" bestFit="1" customWidth="1"/>
    <col min="27" max="28" width="14.7109375" customWidth="1"/>
  </cols>
  <sheetData>
    <row r="2" spans="2:17" x14ac:dyDescent="0.25">
      <c r="C2" s="61" t="s">
        <v>41</v>
      </c>
      <c r="D2" s="61"/>
      <c r="E2" s="61"/>
      <c r="F2" s="61" t="s">
        <v>44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x14ac:dyDescent="0.25">
      <c r="C3" s="62"/>
      <c r="D3" s="62"/>
      <c r="E3" s="62"/>
      <c r="F3" s="63" t="s">
        <v>55</v>
      </c>
      <c r="G3" s="63"/>
      <c r="H3" s="63"/>
      <c r="I3" s="63" t="s">
        <v>56</v>
      </c>
      <c r="J3" s="63"/>
      <c r="K3" s="63"/>
      <c r="L3" s="63"/>
      <c r="M3" s="63"/>
      <c r="N3" s="63"/>
      <c r="O3" s="63"/>
      <c r="P3" s="63"/>
      <c r="Q3" s="63"/>
    </row>
    <row r="4" spans="2:17" x14ac:dyDescent="0.25">
      <c r="B4" t="s">
        <v>0</v>
      </c>
      <c r="C4" s="26" t="s">
        <v>42</v>
      </c>
      <c r="D4" s="26" t="s">
        <v>43</v>
      </c>
      <c r="E4" s="26" t="s">
        <v>45</v>
      </c>
      <c r="F4" s="26" t="s">
        <v>49</v>
      </c>
      <c r="G4" s="26" t="s">
        <v>50</v>
      </c>
      <c r="H4" s="26" t="s">
        <v>51</v>
      </c>
      <c r="I4" s="26" t="s">
        <v>46</v>
      </c>
      <c r="J4" s="26" t="s">
        <v>47</v>
      </c>
      <c r="K4" s="26" t="s">
        <v>48</v>
      </c>
      <c r="L4" s="26" t="s">
        <v>52</v>
      </c>
      <c r="M4" s="26" t="s">
        <v>53</v>
      </c>
      <c r="N4" s="26" t="s">
        <v>54</v>
      </c>
      <c r="O4" s="26" t="s">
        <v>49</v>
      </c>
      <c r="P4" s="26" t="s">
        <v>50</v>
      </c>
      <c r="Q4" s="26" t="s">
        <v>51</v>
      </c>
    </row>
    <row r="5" spans="2:17" x14ac:dyDescent="0.25">
      <c r="B5" s="27">
        <v>41670</v>
      </c>
      <c r="C5" s="30">
        <f>Sales!I148</f>
        <v>6630140</v>
      </c>
      <c r="D5" s="30">
        <f>Returns!I149</f>
        <v>14623986</v>
      </c>
      <c r="E5" s="31">
        <f>IFERROR(D5/C5,0)</f>
        <v>2.2056828362598679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2:17" x14ac:dyDescent="0.25">
      <c r="B6" s="27">
        <v>41698</v>
      </c>
      <c r="C6" s="30">
        <f>Sales!I149</f>
        <v>6848238</v>
      </c>
      <c r="D6" s="30">
        <f>Returns!I150</f>
        <v>10222327</v>
      </c>
      <c r="E6" s="31">
        <f t="shared" ref="E6:E69" si="0">IFERROR(D6/C6,0)</f>
        <v>1.4926944711909838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2:17" x14ac:dyDescent="0.25">
      <c r="B7" s="27">
        <v>41729</v>
      </c>
      <c r="C7" s="30">
        <f>Sales!I150</f>
        <v>12628158</v>
      </c>
      <c r="D7" s="30">
        <f>Returns!I151</f>
        <v>12829827</v>
      </c>
      <c r="E7" s="31">
        <f t="shared" si="0"/>
        <v>1.0159697875177045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2:17" x14ac:dyDescent="0.25">
      <c r="B8" s="27">
        <v>41759</v>
      </c>
      <c r="C8" s="30">
        <f>Sales!I151</f>
        <v>15606826</v>
      </c>
      <c r="D8" s="30">
        <f>Returns!I152</f>
        <v>15013509</v>
      </c>
      <c r="E8" s="31">
        <f t="shared" si="0"/>
        <v>0.96198349363285018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2:17" x14ac:dyDescent="0.25">
      <c r="B9" s="27">
        <v>41790</v>
      </c>
      <c r="C9" s="30">
        <f>Sales!I152</f>
        <v>17267230</v>
      </c>
      <c r="D9" s="30">
        <f>Returns!I153</f>
        <v>16924391</v>
      </c>
      <c r="E9" s="31">
        <f t="shared" si="0"/>
        <v>0.98014510723491843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2:17" x14ac:dyDescent="0.25">
      <c r="B10" s="27">
        <v>41820</v>
      </c>
      <c r="C10" s="30">
        <f>Sales!I153</f>
        <v>19608336</v>
      </c>
      <c r="D10" s="30">
        <f>Returns!I154</f>
        <v>15479218</v>
      </c>
      <c r="E10" s="31">
        <f t="shared" si="0"/>
        <v>0.78942027513196433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2:17" x14ac:dyDescent="0.25">
      <c r="B11" s="27">
        <v>41851</v>
      </c>
      <c r="C11" s="30">
        <f>Sales!I154</f>
        <v>20746536</v>
      </c>
      <c r="D11" s="30">
        <f>Returns!I155</f>
        <v>18764176</v>
      </c>
      <c r="E11" s="31">
        <f t="shared" si="0"/>
        <v>0.90444862699006712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2:17" x14ac:dyDescent="0.25">
      <c r="B12" s="27">
        <v>41882</v>
      </c>
      <c r="C12" s="30">
        <f>Sales!I155</f>
        <v>16937075</v>
      </c>
      <c r="D12" s="30">
        <f>Returns!I156</f>
        <v>16229491</v>
      </c>
      <c r="E12" s="31">
        <f t="shared" si="0"/>
        <v>0.95822277459360605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2:17" x14ac:dyDescent="0.25">
      <c r="B13" s="27">
        <v>41912</v>
      </c>
      <c r="C13" s="30">
        <f>Sales!I156</f>
        <v>15576520</v>
      </c>
      <c r="D13" s="30">
        <f>Returns!I157</f>
        <v>16835525</v>
      </c>
      <c r="E13" s="31">
        <f t="shared" si="0"/>
        <v>1.080827103871725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x14ac:dyDescent="0.25">
      <c r="B14" s="27">
        <v>41943</v>
      </c>
      <c r="C14" s="30">
        <f>Sales!I157</f>
        <v>16538541</v>
      </c>
      <c r="D14" s="30">
        <f>Returns!I158</f>
        <v>16054849</v>
      </c>
      <c r="E14" s="31">
        <f t="shared" si="0"/>
        <v>0.97075364749526571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2:17" x14ac:dyDescent="0.25">
      <c r="B15" s="27">
        <v>41973</v>
      </c>
      <c r="C15" s="30">
        <f>Sales!I158</f>
        <v>15697432</v>
      </c>
      <c r="D15" s="30">
        <f>Returns!I159</f>
        <v>11428401</v>
      </c>
      <c r="E15" s="31">
        <f t="shared" si="0"/>
        <v>0.72804271424778266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2:17" x14ac:dyDescent="0.25">
      <c r="B16" s="27">
        <v>42004</v>
      </c>
      <c r="C16" s="30">
        <f>Sales!I159</f>
        <v>18628682</v>
      </c>
      <c r="D16" s="30">
        <f>Returns!I160</f>
        <v>12282230</v>
      </c>
      <c r="E16" s="31">
        <f t="shared" si="0"/>
        <v>0.65931824913861325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2:17" x14ac:dyDescent="0.25">
      <c r="B17" s="27">
        <v>42035</v>
      </c>
      <c r="C17" s="30">
        <f>Sales!I160</f>
        <v>10977240</v>
      </c>
      <c r="D17" s="30">
        <f>Returns!I161</f>
        <v>14207539</v>
      </c>
      <c r="E17" s="31">
        <f t="shared" si="0"/>
        <v>1.294272421847386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7" x14ac:dyDescent="0.25">
      <c r="B18" s="27">
        <v>42063</v>
      </c>
      <c r="C18" s="30">
        <f>Sales!I161</f>
        <v>12489832</v>
      </c>
      <c r="D18" s="30">
        <f>Returns!I162</f>
        <v>11141967</v>
      </c>
      <c r="E18" s="31">
        <f t="shared" si="0"/>
        <v>0.89208301600854201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2:17" x14ac:dyDescent="0.25">
      <c r="B19" s="27">
        <v>42094</v>
      </c>
      <c r="C19" s="30">
        <f>Sales!I162</f>
        <v>15980732</v>
      </c>
      <c r="D19" s="30">
        <f>Returns!I163</f>
        <v>14598872</v>
      </c>
      <c r="E19" s="31">
        <f t="shared" si="0"/>
        <v>0.91352961804252775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2:17" x14ac:dyDescent="0.25">
      <c r="B20" s="27">
        <v>42124</v>
      </c>
      <c r="C20" s="30">
        <f>Sales!I163</f>
        <v>15048538</v>
      </c>
      <c r="D20" s="30">
        <f>Returns!I164</f>
        <v>16335455</v>
      </c>
      <c r="E20" s="31">
        <f t="shared" si="0"/>
        <v>1.0855177426538047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2:17" x14ac:dyDescent="0.25">
      <c r="B21" s="27">
        <v>42155</v>
      </c>
      <c r="C21" s="30">
        <f>Sales!I164</f>
        <v>18351046</v>
      </c>
      <c r="D21" s="30">
        <f>Returns!I165</f>
        <v>15366376</v>
      </c>
      <c r="E21" s="31">
        <f t="shared" si="0"/>
        <v>0.83735695502043861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2:17" x14ac:dyDescent="0.25">
      <c r="B22" s="27">
        <v>42185</v>
      </c>
      <c r="C22" s="30">
        <f>Sales!I165</f>
        <v>20175589</v>
      </c>
      <c r="D22" s="30">
        <f>Returns!I166</f>
        <v>16754055</v>
      </c>
      <c r="E22" s="31">
        <f t="shared" si="0"/>
        <v>0.83041218771853453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2:17" x14ac:dyDescent="0.25">
      <c r="B23" s="27">
        <v>42216</v>
      </c>
      <c r="C23" s="30">
        <f>Sales!I166</f>
        <v>20753581</v>
      </c>
      <c r="D23" s="30">
        <f>Returns!I167</f>
        <v>18237006</v>
      </c>
      <c r="E23" s="31">
        <f t="shared" si="0"/>
        <v>0.87874020391950669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2:17" x14ac:dyDescent="0.25">
      <c r="B24" s="28">
        <v>42247</v>
      </c>
      <c r="C24" s="30">
        <f>Sales!I167</f>
        <v>16270829</v>
      </c>
      <c r="D24" s="30">
        <f>Returns!I168</f>
        <v>17036302</v>
      </c>
      <c r="E24" s="31">
        <f t="shared" si="0"/>
        <v>1.0470457282785037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2:17" x14ac:dyDescent="0.25">
      <c r="B25" s="28">
        <v>42277</v>
      </c>
      <c r="C25" s="30">
        <f>Sales!I168</f>
        <v>14895485</v>
      </c>
      <c r="D25" s="30">
        <f>Returns!I169</f>
        <v>16357250</v>
      </c>
      <c r="E25" s="31">
        <f t="shared" si="0"/>
        <v>1.0981347703683364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7" x14ac:dyDescent="0.25">
      <c r="B26" s="28">
        <v>42308</v>
      </c>
      <c r="C26" s="30">
        <f>Sales!I169</f>
        <v>15909937</v>
      </c>
      <c r="D26" s="30">
        <f>Returns!I170</f>
        <v>15347109</v>
      </c>
      <c r="E26" s="31">
        <f t="shared" si="0"/>
        <v>0.96462412139029841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2:17" x14ac:dyDescent="0.25">
      <c r="B27" s="28">
        <v>42338</v>
      </c>
      <c r="C27" s="30">
        <f>Sales!I170</f>
        <v>16153143</v>
      </c>
      <c r="D27" s="30">
        <f>Returns!I171</f>
        <v>12585590</v>
      </c>
      <c r="E27" s="31">
        <f t="shared" si="0"/>
        <v>0.77914186731337676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x14ac:dyDescent="0.25">
      <c r="B28" s="28">
        <v>42369</v>
      </c>
      <c r="C28" s="30">
        <f>Sales!I171</f>
        <v>18253728</v>
      </c>
      <c r="D28" s="30">
        <f>Returns!I172</f>
        <v>11868502</v>
      </c>
      <c r="E28" s="31">
        <f t="shared" si="0"/>
        <v>0.65019605858047191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2:17" x14ac:dyDescent="0.25">
      <c r="B29" s="27">
        <v>42400</v>
      </c>
      <c r="C29" s="30">
        <f>Sales!I172</f>
        <v>10529015</v>
      </c>
      <c r="D29" s="30">
        <f>Returns!I173</f>
        <v>14048609</v>
      </c>
      <c r="E29" s="31">
        <f t="shared" si="0"/>
        <v>1.3342757133502041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7" x14ac:dyDescent="0.25">
      <c r="B30" s="27">
        <v>42429</v>
      </c>
      <c r="C30" s="30">
        <f>Sales!I173</f>
        <v>11737291</v>
      </c>
      <c r="D30" s="30">
        <f>Returns!I174</f>
        <v>13139510</v>
      </c>
      <c r="E30" s="31">
        <f t="shared" si="0"/>
        <v>1.1194670047798934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2:17" x14ac:dyDescent="0.25">
      <c r="B31" s="27">
        <v>42460</v>
      </c>
      <c r="C31" s="30">
        <f>Sales!I174</f>
        <v>15364657</v>
      </c>
      <c r="D31" s="30">
        <f>Returns!I175</f>
        <v>13861608</v>
      </c>
      <c r="E31" s="31">
        <f t="shared" si="0"/>
        <v>0.90217490699597136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17" x14ac:dyDescent="0.25">
      <c r="B32" s="27">
        <v>42490</v>
      </c>
      <c r="C32" s="30">
        <f>Sales!I175</f>
        <v>14169624</v>
      </c>
      <c r="D32" s="30">
        <f>Returns!I176</f>
        <v>15394472</v>
      </c>
      <c r="E32" s="31">
        <f t="shared" si="0"/>
        <v>1.0864418138406495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2:17" x14ac:dyDescent="0.25">
      <c r="B33" s="27">
        <v>42521</v>
      </c>
      <c r="C33" s="30">
        <f>Sales!I176</f>
        <v>17238820</v>
      </c>
      <c r="D33" s="30">
        <f>Returns!I177</f>
        <v>14905286</v>
      </c>
      <c r="E33" s="31">
        <f t="shared" si="0"/>
        <v>0.86463493440966377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2:17" x14ac:dyDescent="0.25">
      <c r="B34" s="27">
        <v>42551</v>
      </c>
      <c r="C34" s="30">
        <f>Sales!I177</f>
        <v>18256980</v>
      </c>
      <c r="D34" s="30">
        <f>Returns!I178</f>
        <v>15045253</v>
      </c>
      <c r="E34" s="31">
        <f t="shared" si="0"/>
        <v>0.82408224142218478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2:17" x14ac:dyDescent="0.25">
      <c r="B35" s="27">
        <v>42582</v>
      </c>
      <c r="C35" s="30">
        <f>Sales!I178</f>
        <v>16236035</v>
      </c>
      <c r="D35" s="30">
        <f>Returns!I179</f>
        <v>15041954</v>
      </c>
      <c r="E35" s="31">
        <f t="shared" si="0"/>
        <v>0.92645488877056503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2:17" x14ac:dyDescent="0.25">
      <c r="B36" s="27">
        <v>42613</v>
      </c>
      <c r="C36" s="30">
        <f>Sales!I179</f>
        <v>16314075</v>
      </c>
      <c r="D36" s="30">
        <f>Returns!I180</f>
        <v>16455322</v>
      </c>
      <c r="E36" s="31">
        <f t="shared" si="0"/>
        <v>1.0086579839800909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2:17" x14ac:dyDescent="0.25">
      <c r="B37" s="27">
        <v>42643</v>
      </c>
      <c r="C37" s="30">
        <f>Sales!I180</f>
        <v>13403828</v>
      </c>
      <c r="D37" s="30">
        <f>Returns!I181</f>
        <v>14695199</v>
      </c>
      <c r="E37" s="31">
        <f t="shared" si="0"/>
        <v>1.096343447558414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x14ac:dyDescent="0.25">
      <c r="B38" s="27">
        <v>42674</v>
      </c>
      <c r="C38" s="30">
        <f>Sales!I181</f>
        <v>14366765</v>
      </c>
      <c r="D38" s="30">
        <f>Returns!I182</f>
        <v>13082686</v>
      </c>
      <c r="E38" s="31">
        <f t="shared" si="0"/>
        <v>0.91062156303106512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2:17" x14ac:dyDescent="0.25">
      <c r="B39" s="27">
        <v>42704</v>
      </c>
      <c r="C39" s="30">
        <f>Sales!I182</f>
        <v>14957091</v>
      </c>
      <c r="D39" s="30">
        <f>Returns!I183</f>
        <v>12429296</v>
      </c>
      <c r="E39" s="31">
        <f t="shared" si="0"/>
        <v>0.83099688301689145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2:17" x14ac:dyDescent="0.25">
      <c r="B40" s="27">
        <v>42735</v>
      </c>
      <c r="C40" s="30">
        <f>Sales!I183</f>
        <v>16496009</v>
      </c>
      <c r="D40" s="30">
        <f>Returns!I184</f>
        <v>10131915</v>
      </c>
      <c r="E40" s="31">
        <f t="shared" si="0"/>
        <v>0.61420401746871012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2:17" x14ac:dyDescent="0.25">
      <c r="B41" s="27">
        <v>42766</v>
      </c>
      <c r="C41" s="30">
        <f>Sales!I184</f>
        <v>9747893</v>
      </c>
      <c r="D41" s="30">
        <f>Returns!I185</f>
        <v>13521446</v>
      </c>
      <c r="E41" s="31">
        <f t="shared" si="0"/>
        <v>1.3871147334095686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2:17" x14ac:dyDescent="0.25">
      <c r="B42" s="27">
        <v>42794</v>
      </c>
      <c r="C42" s="30">
        <f>Sales!I185</f>
        <v>11024293</v>
      </c>
      <c r="D42" s="30">
        <f>Returns!I186</f>
        <v>10538746</v>
      </c>
      <c r="E42" s="31">
        <f t="shared" si="0"/>
        <v>0.95595663141391474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2:17" x14ac:dyDescent="0.25">
      <c r="B43" s="27">
        <v>42825</v>
      </c>
      <c r="C43" s="30">
        <f>Sales!I186</f>
        <v>13628494</v>
      </c>
      <c r="D43" s="30">
        <f>Returns!I187</f>
        <v>12533897</v>
      </c>
      <c r="E43" s="31">
        <f t="shared" si="0"/>
        <v>0.91968320197374709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2:17" x14ac:dyDescent="0.25">
      <c r="B44" s="27">
        <v>42855</v>
      </c>
      <c r="C44" s="30">
        <f>Sales!I187</f>
        <v>13088586</v>
      </c>
      <c r="D44" s="30">
        <f>Returns!I188</f>
        <v>12931989</v>
      </c>
      <c r="E44" s="31">
        <f t="shared" si="0"/>
        <v>0.98803560598524542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7" x14ac:dyDescent="0.25">
      <c r="B45" s="27">
        <v>42886</v>
      </c>
      <c r="C45" s="30">
        <f>Sales!I188</f>
        <v>16851780</v>
      </c>
      <c r="D45" s="30">
        <f>Returns!I189</f>
        <v>16036303</v>
      </c>
      <c r="E45" s="31">
        <f t="shared" si="0"/>
        <v>0.95160885081575952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x14ac:dyDescent="0.25">
      <c r="B46" s="27">
        <v>42916</v>
      </c>
      <c r="C46" s="30">
        <f>Sales!I189</f>
        <v>17908365</v>
      </c>
      <c r="D46" s="30">
        <f>Returns!I190</f>
        <v>14812815</v>
      </c>
      <c r="E46" s="31">
        <f t="shared" si="0"/>
        <v>0.8271450241269932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7" x14ac:dyDescent="0.25">
      <c r="B47" s="27">
        <v>42947</v>
      </c>
      <c r="C47" s="30">
        <f>Sales!I190</f>
        <v>16566006</v>
      </c>
      <c r="D47" s="30">
        <f>Returns!I191</f>
        <v>15741313</v>
      </c>
      <c r="E47" s="31">
        <f t="shared" si="0"/>
        <v>0.95021775315063872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7" x14ac:dyDescent="0.25">
      <c r="B48" s="27">
        <v>42978</v>
      </c>
      <c r="C48" s="30">
        <f>Sales!I191</f>
        <v>15949703</v>
      </c>
      <c r="D48" s="30">
        <f>Returns!I192</f>
        <v>16357455</v>
      </c>
      <c r="E48" s="31">
        <f t="shared" si="0"/>
        <v>1.0255648647501461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2:17" x14ac:dyDescent="0.25">
      <c r="B49" s="27">
        <v>43008</v>
      </c>
      <c r="C49" s="30">
        <f>Sales!I192</f>
        <v>13743783</v>
      </c>
      <c r="D49" s="30">
        <f>Returns!I193</f>
        <v>14271673</v>
      </c>
      <c r="E49" s="31">
        <f t="shared" si="0"/>
        <v>1.0384093666205294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2:17" x14ac:dyDescent="0.25">
      <c r="B50" s="27">
        <v>43039</v>
      </c>
      <c r="C50" s="30">
        <f>Sales!I193</f>
        <v>13644499</v>
      </c>
      <c r="D50" s="30">
        <f>Returns!I194</f>
        <v>13948050</v>
      </c>
      <c r="E50" s="31">
        <f t="shared" si="0"/>
        <v>1.0222471341747323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2:17" x14ac:dyDescent="0.25">
      <c r="B51" s="27">
        <v>43069</v>
      </c>
      <c r="C51" s="30">
        <f>Sales!I194</f>
        <v>13380218</v>
      </c>
      <c r="D51" s="30">
        <f>Returns!I195</f>
        <v>10828108</v>
      </c>
      <c r="E51" s="31">
        <f t="shared" si="0"/>
        <v>0.80926244998399877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2:17" x14ac:dyDescent="0.25">
      <c r="B52" s="27">
        <v>43100</v>
      </c>
      <c r="C52" s="30">
        <f>Sales!I195</f>
        <v>15687706</v>
      </c>
      <c r="D52" s="30">
        <f>Returns!I196</f>
        <v>10772913</v>
      </c>
      <c r="E52" s="31">
        <f t="shared" si="0"/>
        <v>0.68671053626323697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2:17" x14ac:dyDescent="0.25">
      <c r="B53" s="27">
        <v>43131</v>
      </c>
      <c r="C53" s="30">
        <f>Sales!I196</f>
        <v>9382123</v>
      </c>
      <c r="D53" s="30">
        <f>Returns!I197</f>
        <v>12939815</v>
      </c>
      <c r="E53" s="31">
        <f t="shared" si="0"/>
        <v>1.3791990362948769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2:17" x14ac:dyDescent="0.25">
      <c r="B54" s="27">
        <v>43159</v>
      </c>
      <c r="C54" s="30">
        <f>Sales!I197</f>
        <v>10056959</v>
      </c>
      <c r="D54" s="30">
        <f>Returns!I198</f>
        <v>8410227</v>
      </c>
      <c r="E54" s="31">
        <f t="shared" si="0"/>
        <v>0.83625944979988487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2:17" x14ac:dyDescent="0.25">
      <c r="B55" s="27">
        <v>43190</v>
      </c>
      <c r="C55" s="30">
        <f>Sales!I198</f>
        <v>12794499</v>
      </c>
      <c r="D55" s="30">
        <f>Returns!I199</f>
        <v>12360780</v>
      </c>
      <c r="E55" s="31">
        <f t="shared" si="0"/>
        <v>0.96610113455790647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2:17" x14ac:dyDescent="0.25">
      <c r="B56" s="27">
        <v>43220</v>
      </c>
      <c r="C56" s="30">
        <f>Sales!I199</f>
        <v>11858897</v>
      </c>
      <c r="D56" s="30">
        <f>Returns!I200</f>
        <v>13059549</v>
      </c>
      <c r="E56" s="31">
        <f t="shared" si="0"/>
        <v>1.1012448290932959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2:17" x14ac:dyDescent="0.25">
      <c r="B57" s="27">
        <v>43251</v>
      </c>
      <c r="C57" s="30">
        <f>Sales!I200</f>
        <v>16763352</v>
      </c>
      <c r="D57" s="30">
        <f>Returns!I201</f>
        <v>17999570</v>
      </c>
      <c r="E57" s="31">
        <f t="shared" si="0"/>
        <v>1.0737452748113863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7" x14ac:dyDescent="0.25">
      <c r="B58" s="27">
        <v>43281</v>
      </c>
      <c r="C58" s="30">
        <f>Sales!I201</f>
        <v>15271999</v>
      </c>
      <c r="D58" s="30">
        <f>Returns!I202</f>
        <v>13513244</v>
      </c>
      <c r="E58" s="31">
        <f t="shared" si="0"/>
        <v>0.88483793117063458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7" x14ac:dyDescent="0.25">
      <c r="B59" s="27">
        <v>43312</v>
      </c>
      <c r="C59" s="30">
        <f>Sales!I202</f>
        <v>15416594</v>
      </c>
      <c r="D59" s="30">
        <f>Returns!I203</f>
        <v>15330454</v>
      </c>
      <c r="E59" s="31">
        <f t="shared" si="0"/>
        <v>0.99441251420385068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7" x14ac:dyDescent="0.25">
      <c r="B60" s="27">
        <v>43343</v>
      </c>
      <c r="C60" s="30">
        <f>Sales!I203</f>
        <v>14408373</v>
      </c>
      <c r="D60" s="30">
        <f>Returns!I204</f>
        <v>14947002</v>
      </c>
      <c r="E60" s="31">
        <f t="shared" si="0"/>
        <v>1.0373830549778245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7" x14ac:dyDescent="0.25">
      <c r="B61" s="27">
        <v>43373</v>
      </c>
      <c r="C61" s="30">
        <f>Sales!I204</f>
        <v>11002263</v>
      </c>
      <c r="D61" s="30">
        <f>Returns!I205</f>
        <v>12227925</v>
      </c>
      <c r="E61" s="31">
        <f t="shared" si="0"/>
        <v>1.1114008999784863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2:17" x14ac:dyDescent="0.25">
      <c r="B62" s="27">
        <v>43404</v>
      </c>
      <c r="C62" s="30">
        <f>Sales!I205</f>
        <v>13531421</v>
      </c>
      <c r="D62" s="30">
        <f>Returns!I206</f>
        <v>13452849</v>
      </c>
      <c r="E62" s="31">
        <f t="shared" si="0"/>
        <v>0.99419336668336611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2:17" x14ac:dyDescent="0.25">
      <c r="B63" s="27">
        <v>43434</v>
      </c>
      <c r="C63" s="30">
        <f>Sales!I206</f>
        <v>13286314</v>
      </c>
      <c r="D63" s="30">
        <f>Returns!I207</f>
        <v>10155806</v>
      </c>
      <c r="E63" s="31">
        <f t="shared" si="0"/>
        <v>0.76438100138232468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2:17" x14ac:dyDescent="0.25">
      <c r="B64" s="27">
        <v>43465</v>
      </c>
      <c r="C64" s="30">
        <f>Sales!I207</f>
        <v>14338646</v>
      </c>
      <c r="D64" s="30">
        <f>Returns!I208</f>
        <v>10074926</v>
      </c>
      <c r="E64" s="31">
        <f t="shared" si="0"/>
        <v>0.70264137910929669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2:17" x14ac:dyDescent="0.25">
      <c r="B65" s="27">
        <v>43496</v>
      </c>
      <c r="C65" s="30">
        <f>Sales!I208</f>
        <v>10061828</v>
      </c>
      <c r="D65" s="30">
        <f>Returns!I209</f>
        <v>12608439</v>
      </c>
      <c r="E65" s="31">
        <f t="shared" si="0"/>
        <v>1.253096256465525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2:17" x14ac:dyDescent="0.25">
      <c r="B66" s="27">
        <v>43524</v>
      </c>
      <c r="C66" s="30">
        <f>Sales!I209</f>
        <v>9180657</v>
      </c>
      <c r="D66" s="30">
        <f>Returns!I210</f>
        <v>7585869</v>
      </c>
      <c r="E66" s="31">
        <f t="shared" si="0"/>
        <v>0.82628824930503342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2:17" x14ac:dyDescent="0.25">
      <c r="B67" s="27">
        <v>43555</v>
      </c>
      <c r="C67" s="30">
        <f>Sales!I210</f>
        <v>11659794</v>
      </c>
      <c r="D67" s="30">
        <f>Returns!I211</f>
        <v>12339485</v>
      </c>
      <c r="E67" s="31">
        <f t="shared" si="0"/>
        <v>1.0582935684798549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2:17" x14ac:dyDescent="0.25">
      <c r="B68" s="27">
        <v>43585</v>
      </c>
      <c r="C68" s="30">
        <f>Sales!I211</f>
        <v>13375193</v>
      </c>
      <c r="D68" s="30">
        <f>Returns!I212</f>
        <v>13474403</v>
      </c>
      <c r="E68" s="31">
        <f t="shared" si="0"/>
        <v>1.0074174630601591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2:17" x14ac:dyDescent="0.25">
      <c r="B69" s="27">
        <v>43616</v>
      </c>
      <c r="C69" s="30">
        <f>Sales!I212</f>
        <v>13541643</v>
      </c>
      <c r="D69" s="30">
        <f>Returns!I213</f>
        <v>12938016</v>
      </c>
      <c r="E69" s="31">
        <f t="shared" si="0"/>
        <v>0.9554243897878566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2:17" x14ac:dyDescent="0.25">
      <c r="B70" s="27">
        <v>43646</v>
      </c>
      <c r="C70" s="30">
        <f>Sales!I213</f>
        <v>14808082</v>
      </c>
      <c r="D70" s="30">
        <f>Returns!I214</f>
        <v>12081922</v>
      </c>
      <c r="E70" s="31">
        <f t="shared" ref="E70:E133" si="1">IFERROR(D70/C70,0)</f>
        <v>0.815900533235837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2:17" x14ac:dyDescent="0.25">
      <c r="B71" s="27">
        <v>43677</v>
      </c>
      <c r="C71" s="30">
        <f>Sales!I214</f>
        <v>14679501</v>
      </c>
      <c r="D71" s="30">
        <f>Returns!I215</f>
        <v>13886252</v>
      </c>
      <c r="E71" s="31">
        <f t="shared" si="1"/>
        <v>0.94596212773172605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2:17" x14ac:dyDescent="0.25">
      <c r="B72" s="27">
        <v>43708</v>
      </c>
      <c r="C72" s="30">
        <f>Sales!I215</f>
        <v>13375516</v>
      </c>
      <c r="D72" s="30">
        <f>Returns!I216</f>
        <v>13199709</v>
      </c>
      <c r="E72" s="31">
        <f t="shared" si="1"/>
        <v>0.98685605848776226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x14ac:dyDescent="0.25">
      <c r="B73" s="27">
        <v>43738</v>
      </c>
      <c r="C73" s="30">
        <f>Sales!I216</f>
        <v>11839912</v>
      </c>
      <c r="D73" s="30">
        <f>Returns!I217</f>
        <v>12004846</v>
      </c>
      <c r="E73" s="31">
        <f t="shared" si="1"/>
        <v>1.0139303400227975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2:17" x14ac:dyDescent="0.25">
      <c r="B74" s="27">
        <v>43769</v>
      </c>
      <c r="C74" s="30">
        <f>Sales!I217</f>
        <v>12499723</v>
      </c>
      <c r="D74" s="30">
        <f>Returns!I218</f>
        <v>11624789</v>
      </c>
      <c r="E74" s="31">
        <f t="shared" si="1"/>
        <v>0.93000372888263205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2:17" x14ac:dyDescent="0.25">
      <c r="B75" s="27">
        <v>43799</v>
      </c>
      <c r="C75" s="30">
        <f>Sales!I218</f>
        <v>11836294</v>
      </c>
      <c r="D75" s="30">
        <f>Returns!I219</f>
        <v>9379090</v>
      </c>
      <c r="E75" s="31">
        <f t="shared" si="1"/>
        <v>0.79240089845689876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2:17" x14ac:dyDescent="0.25">
      <c r="B76" s="27">
        <v>43830</v>
      </c>
      <c r="C76" s="30">
        <f>Sales!I219</f>
        <v>14074422</v>
      </c>
      <c r="D76" s="30">
        <f>Returns!I220</f>
        <v>9032962</v>
      </c>
      <c r="E76" s="31">
        <f t="shared" si="1"/>
        <v>0.64179985508463511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2:17" x14ac:dyDescent="0.25">
      <c r="B77" s="27">
        <v>43861</v>
      </c>
      <c r="C77" s="30">
        <f>Sales!I220</f>
        <v>8935330</v>
      </c>
      <c r="D77" s="30">
        <f>Returns!I221</f>
        <v>11273303</v>
      </c>
      <c r="E77" s="31">
        <f t="shared" si="1"/>
        <v>1.2616549136965283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2:17" x14ac:dyDescent="0.25">
      <c r="B78" s="27">
        <v>43890</v>
      </c>
      <c r="C78" s="30">
        <f>Sales!I221</f>
        <v>9215551</v>
      </c>
      <c r="D78" s="30">
        <f>Returns!I222</f>
        <v>9201220</v>
      </c>
      <c r="E78" s="31">
        <f t="shared" si="1"/>
        <v>0.99844491121583501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2:17" x14ac:dyDescent="0.25">
      <c r="B79" s="29">
        <v>43921</v>
      </c>
      <c r="C79" s="30">
        <f>Sales!I222</f>
        <v>11134150</v>
      </c>
      <c r="D79" s="30">
        <f>Returns!I223</f>
        <v>10521424.651451921</v>
      </c>
      <c r="E79" s="31">
        <f t="shared" si="1"/>
        <v>0.94496882577043795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2:17" x14ac:dyDescent="0.25">
      <c r="B80" s="29">
        <v>43951</v>
      </c>
      <c r="C80" s="30">
        <f>Sales!I223</f>
        <v>11945820</v>
      </c>
      <c r="D80" s="30">
        <f>Returns!I224</f>
        <v>11477680.088627337</v>
      </c>
      <c r="E80" s="31">
        <f t="shared" si="1"/>
        <v>0.96081140420894806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2:17" x14ac:dyDescent="0.25">
      <c r="B81" s="29">
        <v>43982</v>
      </c>
      <c r="C81" s="30">
        <f>Sales!I224</f>
        <v>13939149</v>
      </c>
      <c r="D81" s="30">
        <f>Returns!I225</f>
        <v>11994780.640645837</v>
      </c>
      <c r="E81" s="31">
        <f t="shared" si="1"/>
        <v>0.86051025357759192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2:17" x14ac:dyDescent="0.25">
      <c r="B82" s="29">
        <v>44012</v>
      </c>
      <c r="C82" s="30">
        <f>Sales!I225</f>
        <v>15593845</v>
      </c>
      <c r="D82" s="30">
        <f>Returns!I226</f>
        <v>11079051.90623326</v>
      </c>
      <c r="E82" s="31">
        <f t="shared" si="1"/>
        <v>0.71047595421355414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2:17" x14ac:dyDescent="0.25">
      <c r="B83" s="29">
        <v>44043</v>
      </c>
      <c r="C83" s="30">
        <f>Sales!I226</f>
        <v>14227923</v>
      </c>
      <c r="D83" s="30">
        <f>Returns!I227</f>
        <v>12759356.359776612</v>
      </c>
      <c r="E83" s="31">
        <f t="shared" si="1"/>
        <v>0.89678278127992483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2:17" x14ac:dyDescent="0.25">
      <c r="B84" s="29">
        <v>44074</v>
      </c>
      <c r="C84" s="30">
        <f>Sales!I227</f>
        <v>13345238</v>
      </c>
      <c r="D84" s="30">
        <f>Returns!I228</f>
        <v>12197403.35326503</v>
      </c>
      <c r="E84" s="31">
        <f t="shared" si="1"/>
        <v>0.91398919624101349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2:17" x14ac:dyDescent="0.25">
      <c r="B85" s="27">
        <v>44104</v>
      </c>
      <c r="C85" s="30">
        <f>Sales!I228</f>
        <v>12738249</v>
      </c>
      <c r="D85" s="30">
        <f>Returns!I229</f>
        <v>12416119</v>
      </c>
      <c r="E85" s="31">
        <f t="shared" si="1"/>
        <v>0.97471159497667226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2:17" x14ac:dyDescent="0.25">
      <c r="B86" s="27">
        <v>44135</v>
      </c>
      <c r="C86" s="30">
        <f>Sales!I229</f>
        <v>11971111</v>
      </c>
      <c r="D86" s="30">
        <f>Returns!I230</f>
        <v>10898352</v>
      </c>
      <c r="E86" s="31">
        <f t="shared" si="1"/>
        <v>0.91038768247993018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2:17" x14ac:dyDescent="0.25">
      <c r="B87" s="27">
        <v>44165</v>
      </c>
      <c r="C87" s="30">
        <f>Sales!I230</f>
        <v>12256207</v>
      </c>
      <c r="D87" s="30">
        <f>Returns!I231</f>
        <v>9487321</v>
      </c>
      <c r="E87" s="31">
        <f t="shared" si="1"/>
        <v>0.77408296057662862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2:17" x14ac:dyDescent="0.25">
      <c r="B88" s="27">
        <v>44196</v>
      </c>
      <c r="C88" s="30">
        <f>Sales!I231</f>
        <v>13330551</v>
      </c>
      <c r="D88" s="30">
        <f>Returns!I232</f>
        <v>7988566</v>
      </c>
      <c r="E88" s="31">
        <f t="shared" si="1"/>
        <v>0.59926750214601032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2:17" x14ac:dyDescent="0.25">
      <c r="B89" s="27">
        <v>44227</v>
      </c>
      <c r="C89" s="30">
        <f>Sales!I232</f>
        <v>8147112</v>
      </c>
      <c r="D89" s="30">
        <f>Returns!I233</f>
        <v>10635078</v>
      </c>
      <c r="E89" s="31">
        <f t="shared" si="1"/>
        <v>1.3053801150640865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2:17" x14ac:dyDescent="0.25">
      <c r="B90" s="27">
        <v>44255</v>
      </c>
      <c r="C90" s="30">
        <f>Sales!I233</f>
        <v>9433208</v>
      </c>
      <c r="D90" s="30">
        <f>Returns!I234</f>
        <v>7685606</v>
      </c>
      <c r="E90" s="31">
        <f t="shared" si="1"/>
        <v>0.81473937604259339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2:17" x14ac:dyDescent="0.25">
      <c r="B91" s="27">
        <v>44286</v>
      </c>
      <c r="C91" s="30">
        <f>Sales!I234</f>
        <v>12133366</v>
      </c>
      <c r="D91" s="30">
        <f>Returns!I235</f>
        <v>11864441</v>
      </c>
      <c r="E91" s="31">
        <f t="shared" si="1"/>
        <v>0.97783591132089809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2:17" x14ac:dyDescent="0.25">
      <c r="B92" s="27">
        <v>44316</v>
      </c>
      <c r="C92" s="30">
        <f>Sales!I235</f>
        <v>11273278</v>
      </c>
      <c r="D92" s="30">
        <f>Returns!I236</f>
        <v>11494353</v>
      </c>
      <c r="E92" s="31">
        <f t="shared" si="1"/>
        <v>1.0196105338660149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2:17" x14ac:dyDescent="0.25">
      <c r="B93" s="27">
        <v>44347</v>
      </c>
      <c r="C93" s="30">
        <f>Sales!I236</f>
        <v>11790001</v>
      </c>
      <c r="D93" s="30">
        <f>Returns!I237</f>
        <v>11073599</v>
      </c>
      <c r="E93" s="31">
        <f t="shared" si="1"/>
        <v>0.93923647673990862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2:17" x14ac:dyDescent="0.25">
      <c r="B94" s="27">
        <v>44377</v>
      </c>
      <c r="C94" s="30">
        <f>Sales!I237</f>
        <v>15027153</v>
      </c>
      <c r="D94" s="30">
        <f>Returns!I238</f>
        <v>11474765</v>
      </c>
      <c r="E94" s="31">
        <f t="shared" si="1"/>
        <v>0.76360206088272342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2:17" x14ac:dyDescent="0.25">
      <c r="B95" s="27">
        <v>44408</v>
      </c>
      <c r="C95" s="30">
        <f>Sales!I238</f>
        <v>15062687</v>
      </c>
      <c r="D95" s="30">
        <f>Returns!I239</f>
        <v>12973673</v>
      </c>
      <c r="E95" s="31">
        <f t="shared" si="1"/>
        <v>0.86131199566186301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2:17" x14ac:dyDescent="0.25">
      <c r="B96" s="27">
        <v>44439</v>
      </c>
      <c r="C96" s="30">
        <f>Sales!I239</f>
        <v>12675656</v>
      </c>
      <c r="D96" s="30">
        <f>Returns!I240</f>
        <v>12331032</v>
      </c>
      <c r="E96" s="31">
        <f t="shared" si="1"/>
        <v>0.97281213690242141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2:26" x14ac:dyDescent="0.25">
      <c r="B97" s="27">
        <v>44469</v>
      </c>
      <c r="C97" s="30">
        <f>Sales!I240</f>
        <v>11455434</v>
      </c>
      <c r="D97" s="30">
        <f>Returns!I241</f>
        <v>10672622</v>
      </c>
      <c r="E97" s="31">
        <f t="shared" si="1"/>
        <v>0.93166457071814124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2:26" x14ac:dyDescent="0.25">
      <c r="B98" s="27">
        <v>44500</v>
      </c>
      <c r="C98" s="30">
        <f>Sales!I241</f>
        <v>10847203</v>
      </c>
      <c r="D98" s="30">
        <f>Returns!I242</f>
        <v>11391147</v>
      </c>
      <c r="E98" s="31">
        <f t="shared" si="1"/>
        <v>1.0501460145993395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2:26" x14ac:dyDescent="0.25">
      <c r="B99" s="27">
        <v>44530</v>
      </c>
      <c r="C99" s="30">
        <f>Sales!I242</f>
        <v>13157076</v>
      </c>
      <c r="D99" s="30">
        <f>Returns!I243</f>
        <v>9218352</v>
      </c>
      <c r="E99" s="31">
        <f t="shared" si="1"/>
        <v>0.70063834852059836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2:26" x14ac:dyDescent="0.25">
      <c r="B100" s="27">
        <v>44561</v>
      </c>
      <c r="C100" s="30">
        <f>Sales!I243</f>
        <v>13806006</v>
      </c>
      <c r="D100" s="30">
        <f>Returns!I244</f>
        <v>7080406.9999999981</v>
      </c>
      <c r="E100" s="31">
        <f t="shared" si="1"/>
        <v>0.51284976987551634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26" x14ac:dyDescent="0.25">
      <c r="B101" s="27">
        <v>44592</v>
      </c>
      <c r="C101" s="30">
        <f>Sales!I244</f>
        <v>7594176</v>
      </c>
      <c r="D101" s="30">
        <f>Returns!I245</f>
        <v>10110094</v>
      </c>
      <c r="E101" s="31">
        <f t="shared" si="1"/>
        <v>1.3312957192459063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26" x14ac:dyDescent="0.25">
      <c r="B102" s="27">
        <v>44620</v>
      </c>
      <c r="C102" s="30">
        <f>Sales!I245</f>
        <v>9595391</v>
      </c>
      <c r="D102" s="30">
        <f>Returns!I246</f>
        <v>8080677</v>
      </c>
      <c r="E102" s="31">
        <f t="shared" si="1"/>
        <v>0.84214150314458269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2:26" x14ac:dyDescent="0.25">
      <c r="B103" s="27">
        <v>44651</v>
      </c>
      <c r="C103" s="30">
        <f>Sales!I246</f>
        <v>11301152</v>
      </c>
      <c r="D103" s="30">
        <f>Returns!I247</f>
        <v>10521523</v>
      </c>
      <c r="E103" s="31">
        <f t="shared" si="1"/>
        <v>0.93101331616458216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S103" s="65" t="s">
        <v>64</v>
      </c>
      <c r="T103" s="65"/>
      <c r="U103" s="65" t="s">
        <v>60</v>
      </c>
      <c r="V103" s="65"/>
      <c r="W103" s="65" t="s">
        <v>61</v>
      </c>
      <c r="X103" s="65"/>
      <c r="Y103" s="65" t="s">
        <v>62</v>
      </c>
      <c r="Z103" s="65"/>
    </row>
    <row r="104" spans="2:26" x14ac:dyDescent="0.25">
      <c r="B104" s="32">
        <v>44681</v>
      </c>
      <c r="C104" s="33">
        <f>Sales!I247</f>
        <v>10153135</v>
      </c>
      <c r="D104" s="33">
        <f>Returns!I248</f>
        <v>10515165</v>
      </c>
      <c r="E104" s="34">
        <f t="shared" si="1"/>
        <v>1.0356569670353049</v>
      </c>
      <c r="F104" s="66" t="s">
        <v>55</v>
      </c>
      <c r="G104" s="66"/>
      <c r="H104" s="66"/>
      <c r="I104" s="33"/>
      <c r="J104" s="33"/>
      <c r="K104" s="33"/>
      <c r="L104" s="33"/>
      <c r="M104" s="33"/>
      <c r="N104" s="33"/>
      <c r="O104" s="67" t="s">
        <v>63</v>
      </c>
      <c r="P104" s="67"/>
      <c r="Q104" s="67"/>
      <c r="S104" s="42" t="s">
        <v>55</v>
      </c>
      <c r="T104" s="43" t="s">
        <v>63</v>
      </c>
      <c r="U104" s="42" t="s">
        <v>55</v>
      </c>
      <c r="V104" s="43" t="s">
        <v>63</v>
      </c>
      <c r="W104" s="42" t="s">
        <v>55</v>
      </c>
      <c r="X104" s="43" t="s">
        <v>63</v>
      </c>
      <c r="Y104" s="42" t="s">
        <v>55</v>
      </c>
      <c r="Z104" s="43" t="s">
        <v>63</v>
      </c>
    </row>
    <row r="105" spans="2:26" x14ac:dyDescent="0.25">
      <c r="B105" s="27">
        <v>44712</v>
      </c>
      <c r="C105" s="30">
        <f>Sales!I248</f>
        <v>12552360</v>
      </c>
      <c r="D105" s="40">
        <f>Returns!I249</f>
        <v>11997351</v>
      </c>
      <c r="E105" s="31">
        <f t="shared" si="1"/>
        <v>0.95578448992858711</v>
      </c>
      <c r="F105" s="35">
        <f>_xlfn.FORECAST.ETS($B105,$D$5:$D$104,$B$5:$B$104,12,1)</f>
        <v>11469686.455554053</v>
      </c>
      <c r="G105" s="35"/>
      <c r="H105" s="35"/>
      <c r="I105" s="30">
        <f>_xlfn.FORECAST.ETS($B105,$C$5:$C$104,$B$5:$B$104,12,1)</f>
        <v>14009587.190502796</v>
      </c>
      <c r="J105" s="30"/>
      <c r="K105" s="30"/>
      <c r="L105" s="31">
        <f>_xlfn.FORECAST.ETS($B105,$E$5:$E$104,$B$5:$B$104,12,1)</f>
        <v>0.93234753910252799</v>
      </c>
      <c r="M105" s="30"/>
      <c r="N105" s="30"/>
      <c r="O105" s="37">
        <f>I105*L105</f>
        <v>13061804.140907582</v>
      </c>
      <c r="P105" s="37"/>
      <c r="Q105" s="37"/>
      <c r="S105" s="35">
        <f>SUM(F108:F116)-SUM($D108:$D116)</f>
        <v>-4403754.4186403751</v>
      </c>
      <c r="T105" s="37">
        <f>SUM(O108:O116)-SUM($D108:$D116)</f>
        <v>1517399.1048208326</v>
      </c>
      <c r="U105" s="35">
        <f>ABS(S105)</f>
        <v>4403754.4186403751</v>
      </c>
      <c r="V105" s="37">
        <f>ABS(T105)</f>
        <v>1517399.1048208326</v>
      </c>
      <c r="W105" s="54">
        <f>U105/SUM(D108:D116)</f>
        <v>4.9913809081233371E-2</v>
      </c>
      <c r="X105" s="55">
        <f>V105/SUM(D108:D116)</f>
        <v>1.7198772233408363E-2</v>
      </c>
      <c r="Y105" s="35">
        <f>S105^2</f>
        <v>19393052979694.629</v>
      </c>
      <c r="Z105" s="37">
        <f>T105^2</f>
        <v>2302500043311.064</v>
      </c>
    </row>
    <row r="106" spans="2:26" x14ac:dyDescent="0.25">
      <c r="B106" s="27">
        <v>44742</v>
      </c>
      <c r="C106" s="30">
        <f>Sales!I249</f>
        <v>13214459</v>
      </c>
      <c r="D106" s="40">
        <f>Returns!I250</f>
        <v>10863305</v>
      </c>
      <c r="E106" s="31">
        <f t="shared" si="1"/>
        <v>0.82207716562592537</v>
      </c>
      <c r="F106" s="35">
        <f t="shared" ref="F106:F116" si="2">_xlfn.FORECAST.ETS($B106,$D$5:$D$104,$B$5:$B$104,12,1)</f>
        <v>11237411.171587162</v>
      </c>
      <c r="G106" s="35"/>
      <c r="H106" s="35"/>
      <c r="I106" s="30">
        <f t="shared" ref="I106:I116" si="3">_xlfn.FORECAST.ETS($B106,$C$5:$C$104,$B$5:$B$104,12,1)</f>
        <v>15219415.643018968</v>
      </c>
      <c r="J106" s="30"/>
      <c r="K106" s="30"/>
      <c r="L106" s="31">
        <f t="shared" ref="L106:L116" si="4">_xlfn.FORECAST.ETS($B106,$E$5:$E$104,$B$5:$B$104,12,1)</f>
        <v>0.80881843643464091</v>
      </c>
      <c r="M106" s="30"/>
      <c r="N106" s="30"/>
      <c r="O106" s="37">
        <f t="shared" ref="O106:P121" si="5">I106*L106</f>
        <v>12309743.963835517</v>
      </c>
      <c r="P106" s="37"/>
      <c r="Q106" s="37"/>
      <c r="S106" s="35"/>
      <c r="T106" s="37"/>
      <c r="U106" s="35"/>
      <c r="V106" s="37"/>
      <c r="W106" s="44"/>
      <c r="X106" s="45"/>
      <c r="Y106" s="35"/>
      <c r="Z106" s="37"/>
    </row>
    <row r="107" spans="2:26" x14ac:dyDescent="0.25">
      <c r="B107" s="27">
        <v>44773</v>
      </c>
      <c r="C107" s="30">
        <f>Sales!I250</f>
        <v>13850731</v>
      </c>
      <c r="D107" s="40">
        <f>Returns!I251</f>
        <v>11380436</v>
      </c>
      <c r="E107" s="31">
        <f t="shared" si="1"/>
        <v>0.82164876352013483</v>
      </c>
      <c r="F107" s="35">
        <f t="shared" si="2"/>
        <v>12781574.577194493</v>
      </c>
      <c r="G107" s="35"/>
      <c r="H107" s="35"/>
      <c r="I107" s="30">
        <f t="shared" si="3"/>
        <v>14966518.74244621</v>
      </c>
      <c r="J107" s="30"/>
      <c r="K107" s="30"/>
      <c r="L107" s="31">
        <f t="shared" si="4"/>
        <v>0.93488694552529505</v>
      </c>
      <c r="M107" s="30"/>
      <c r="N107" s="30"/>
      <c r="O107" s="37">
        <f t="shared" si="5"/>
        <v>13992002.992272617</v>
      </c>
      <c r="P107" s="37"/>
      <c r="Q107" s="37"/>
      <c r="S107" s="35"/>
      <c r="T107" s="37"/>
      <c r="U107" s="35"/>
      <c r="V107" s="37"/>
      <c r="W107" s="44"/>
      <c r="X107" s="45"/>
      <c r="Y107" s="35"/>
      <c r="Z107" s="37"/>
    </row>
    <row r="108" spans="2:26" x14ac:dyDescent="0.25">
      <c r="B108" s="27">
        <v>44804</v>
      </c>
      <c r="C108" s="30">
        <f>Sales!I251</f>
        <v>13511585</v>
      </c>
      <c r="D108" s="40">
        <f>Returns!I252</f>
        <v>12366169</v>
      </c>
      <c r="E108" s="31">
        <f t="shared" si="1"/>
        <v>0.91522711806201862</v>
      </c>
      <c r="F108" s="35">
        <f t="shared" si="2"/>
        <v>11997102.304683659</v>
      </c>
      <c r="G108" s="35"/>
      <c r="H108" s="35"/>
      <c r="I108" s="30">
        <f t="shared" si="3"/>
        <v>12203303.847582683</v>
      </c>
      <c r="J108" s="30"/>
      <c r="K108" s="30"/>
      <c r="L108" s="31">
        <f t="shared" si="4"/>
        <v>1.0160631992165143</v>
      </c>
      <c r="M108" s="30"/>
      <c r="N108" s="30"/>
      <c r="O108" s="37">
        <f t="shared" si="5"/>
        <v>12399327.94838606</v>
      </c>
      <c r="P108" s="37"/>
      <c r="Q108" s="37"/>
      <c r="S108" s="35"/>
      <c r="T108" s="37"/>
      <c r="U108" s="35"/>
      <c r="V108" s="37"/>
      <c r="W108" s="44"/>
      <c r="X108" s="45"/>
      <c r="Y108" s="35"/>
      <c r="Z108" s="37"/>
    </row>
    <row r="109" spans="2:26" x14ac:dyDescent="0.25">
      <c r="B109" s="27">
        <v>44834</v>
      </c>
      <c r="C109" s="30">
        <f>Sales!I252</f>
        <v>11538069</v>
      </c>
      <c r="D109" s="40">
        <f>Returns!I253</f>
        <v>10850134</v>
      </c>
      <c r="E109" s="31">
        <f t="shared" si="1"/>
        <v>0.94037693829010727</v>
      </c>
      <c r="F109" s="35">
        <f t="shared" si="2"/>
        <v>11385611.203619754</v>
      </c>
      <c r="G109" s="35"/>
      <c r="H109" s="35"/>
      <c r="I109" s="30">
        <f t="shared" si="3"/>
        <v>10370717.785950756</v>
      </c>
      <c r="J109" s="30"/>
      <c r="K109" s="30"/>
      <c r="L109" s="31">
        <f t="shared" si="4"/>
        <v>1.0868860943868737</v>
      </c>
      <c r="M109" s="30"/>
      <c r="N109" s="30"/>
      <c r="O109" s="37">
        <f t="shared" si="5"/>
        <v>11271788.950360503</v>
      </c>
      <c r="P109" s="37"/>
      <c r="Q109" s="37"/>
      <c r="S109" s="35"/>
      <c r="T109" s="37"/>
      <c r="U109" s="35"/>
      <c r="V109" s="37"/>
      <c r="W109" s="44"/>
      <c r="X109" s="45"/>
      <c r="Y109" s="35"/>
      <c r="Z109" s="37"/>
    </row>
    <row r="110" spans="2:26" x14ac:dyDescent="0.25">
      <c r="B110" s="27">
        <v>44865</v>
      </c>
      <c r="C110" s="30">
        <f>Sales!I253</f>
        <v>11105863</v>
      </c>
      <c r="D110" s="40">
        <f>Returns!I254</f>
        <v>11196579</v>
      </c>
      <c r="E110" s="31">
        <f t="shared" si="1"/>
        <v>1.0081682981322568</v>
      </c>
      <c r="F110" s="35">
        <f t="shared" si="2"/>
        <v>10190677.819949195</v>
      </c>
      <c r="G110" s="35"/>
      <c r="H110" s="35"/>
      <c r="I110" s="30">
        <f t="shared" si="3"/>
        <v>11384883.889972897</v>
      </c>
      <c r="J110" s="30"/>
      <c r="K110" s="30"/>
      <c r="L110" s="31">
        <f t="shared" si="4"/>
        <v>1.0073153385557314</v>
      </c>
      <c r="M110" s="30"/>
      <c r="N110" s="30"/>
      <c r="O110" s="37">
        <f t="shared" si="5"/>
        <v>11468168.170045741</v>
      </c>
      <c r="P110" s="37"/>
      <c r="Q110" s="37"/>
      <c r="S110" s="35"/>
      <c r="T110" s="37"/>
      <c r="U110" s="35"/>
      <c r="V110" s="37"/>
      <c r="W110" s="44"/>
      <c r="X110" s="45"/>
      <c r="Y110" s="35"/>
      <c r="Z110" s="37"/>
    </row>
    <row r="111" spans="2:26" x14ac:dyDescent="0.25">
      <c r="B111" s="27">
        <v>44895</v>
      </c>
      <c r="C111" s="30">
        <f>Sales!I254</f>
        <v>11744206</v>
      </c>
      <c r="D111" s="40">
        <f>Returns!I255</f>
        <v>7812825</v>
      </c>
      <c r="E111" s="31">
        <f t="shared" si="1"/>
        <v>0.66524931527938114</v>
      </c>
      <c r="F111" s="35">
        <f t="shared" si="2"/>
        <v>7524673.4910471179</v>
      </c>
      <c r="G111" s="35"/>
      <c r="H111" s="35"/>
      <c r="I111" s="30">
        <f t="shared" si="3"/>
        <v>11373778.995603289</v>
      </c>
      <c r="J111" s="30"/>
      <c r="K111" s="30"/>
      <c r="L111" s="31">
        <f t="shared" si="4"/>
        <v>0.79218453565957136</v>
      </c>
      <c r="M111" s="30"/>
      <c r="N111" s="30"/>
      <c r="O111" s="37">
        <f t="shared" si="5"/>
        <v>9010131.832326578</v>
      </c>
      <c r="P111" s="37"/>
      <c r="Q111" s="37"/>
      <c r="S111" s="35"/>
      <c r="T111" s="37"/>
      <c r="U111" s="35"/>
      <c r="V111" s="37"/>
      <c r="W111" s="44"/>
      <c r="X111" s="45"/>
      <c r="Y111" s="35"/>
      <c r="Z111" s="37"/>
    </row>
    <row r="112" spans="2:26" x14ac:dyDescent="0.25">
      <c r="B112" s="27">
        <v>44926</v>
      </c>
      <c r="C112" s="30">
        <f>Sales!I255</f>
        <v>13740873</v>
      </c>
      <c r="D112" s="40">
        <f>Returns!I256</f>
        <v>7176448</v>
      </c>
      <c r="E112" s="31">
        <f t="shared" si="1"/>
        <v>0.52227016434836415</v>
      </c>
      <c r="F112" s="35">
        <f t="shared" si="2"/>
        <v>6887603.1249351157</v>
      </c>
      <c r="G112" s="35"/>
      <c r="H112" s="35"/>
      <c r="I112" s="30">
        <f t="shared" si="3"/>
        <v>13377702.788340043</v>
      </c>
      <c r="J112" s="30"/>
      <c r="K112" s="30"/>
      <c r="L112" s="31">
        <f t="shared" si="4"/>
        <v>0.67753272544067789</v>
      </c>
      <c r="M112" s="30"/>
      <c r="N112" s="30"/>
      <c r="O112" s="37">
        <f t="shared" si="5"/>
        <v>9063831.4303193856</v>
      </c>
      <c r="P112" s="37"/>
      <c r="Q112" s="37"/>
      <c r="S112" s="35"/>
      <c r="T112" s="37"/>
      <c r="U112" s="35"/>
      <c r="V112" s="37"/>
      <c r="W112" s="44"/>
      <c r="X112" s="45"/>
      <c r="Y112" s="35"/>
      <c r="Z112" s="37"/>
    </row>
    <row r="113" spans="2:26" x14ac:dyDescent="0.25">
      <c r="B113" s="27">
        <v>44957</v>
      </c>
      <c r="C113" s="30">
        <f>Sales!I256</f>
        <v>9011848</v>
      </c>
      <c r="D113" s="40">
        <f>Returns!I257</f>
        <v>10807423</v>
      </c>
      <c r="E113" s="31">
        <f t="shared" si="1"/>
        <v>1.1992460369948539</v>
      </c>
      <c r="F113" s="35">
        <f t="shared" si="2"/>
        <v>9258740.9997755773</v>
      </c>
      <c r="G113" s="35"/>
      <c r="H113" s="35"/>
      <c r="I113" s="30">
        <f t="shared" si="3"/>
        <v>6384180.1067402791</v>
      </c>
      <c r="J113" s="30"/>
      <c r="K113" s="30"/>
      <c r="L113" s="31">
        <f t="shared" si="4"/>
        <v>1.3376940443931593</v>
      </c>
      <c r="M113" s="30"/>
      <c r="N113" s="30"/>
      <c r="O113" s="37">
        <f t="shared" si="5"/>
        <v>8540079.7071197554</v>
      </c>
      <c r="P113" s="37"/>
      <c r="Q113" s="37"/>
      <c r="S113" s="35"/>
      <c r="T113" s="37"/>
      <c r="U113" s="35"/>
      <c r="V113" s="37"/>
      <c r="W113" s="44"/>
      <c r="X113" s="45"/>
      <c r="Y113" s="35"/>
      <c r="Z113" s="37"/>
    </row>
    <row r="114" spans="2:26" x14ac:dyDescent="0.25">
      <c r="B114" s="27">
        <v>44985</v>
      </c>
      <c r="C114" s="30">
        <f>Sales!I257</f>
        <v>8289651</v>
      </c>
      <c r="D114" s="40">
        <f>Returns!I258</f>
        <v>7746452</v>
      </c>
      <c r="E114" s="31">
        <f t="shared" si="1"/>
        <v>0.93447263340760667</v>
      </c>
      <c r="F114" s="35">
        <f t="shared" si="2"/>
        <v>7135540.7826333549</v>
      </c>
      <c r="G114" s="35"/>
      <c r="H114" s="35"/>
      <c r="I114" s="30">
        <f t="shared" si="3"/>
        <v>7580913.7953632651</v>
      </c>
      <c r="J114" s="30"/>
      <c r="K114" s="30"/>
      <c r="L114" s="31">
        <f t="shared" si="4"/>
        <v>0.96916932382408516</v>
      </c>
      <c r="M114" s="30"/>
      <c r="N114" s="30"/>
      <c r="O114" s="37">
        <f t="shared" si="5"/>
        <v>7347189.0970208943</v>
      </c>
      <c r="P114" s="37"/>
      <c r="Q114" s="37"/>
      <c r="S114" s="35"/>
      <c r="T114" s="37"/>
      <c r="U114" s="35"/>
      <c r="V114" s="37"/>
      <c r="W114" s="44"/>
      <c r="X114" s="45"/>
      <c r="Y114" s="35"/>
      <c r="Z114" s="37"/>
    </row>
    <row r="115" spans="2:26" x14ac:dyDescent="0.25">
      <c r="B115" s="27">
        <v>45016</v>
      </c>
      <c r="C115" s="30">
        <f>Sales!I258</f>
        <v>10771245</v>
      </c>
      <c r="D115" s="40">
        <f>Returns!I259</f>
        <v>9199862</v>
      </c>
      <c r="E115" s="31">
        <f t="shared" si="1"/>
        <v>0.85411315033684587</v>
      </c>
      <c r="F115" s="35">
        <f t="shared" si="2"/>
        <v>9129798.9192716461</v>
      </c>
      <c r="G115" s="35"/>
      <c r="H115" s="35"/>
      <c r="I115" s="30">
        <f t="shared" si="3"/>
        <v>10918293.980093377</v>
      </c>
      <c r="J115" s="30"/>
      <c r="K115" s="30"/>
      <c r="L115" s="31">
        <f t="shared" si="4"/>
        <v>0.95557111087421687</v>
      </c>
      <c r="M115" s="30"/>
      <c r="N115" s="30"/>
      <c r="O115" s="37">
        <f t="shared" si="5"/>
        <v>10433206.307409102</v>
      </c>
      <c r="P115" s="37"/>
      <c r="Q115" s="37"/>
      <c r="S115" s="35"/>
      <c r="T115" s="37"/>
      <c r="U115" s="35"/>
      <c r="V115" s="37"/>
      <c r="W115" s="44"/>
      <c r="X115" s="45"/>
      <c r="Y115" s="35"/>
      <c r="Z115" s="37"/>
    </row>
    <row r="116" spans="2:26" x14ac:dyDescent="0.25">
      <c r="B116" s="32">
        <v>45046</v>
      </c>
      <c r="C116" s="33">
        <f>Sales!I259</f>
        <v>10107241</v>
      </c>
      <c r="D116" s="41">
        <f>Returns!I260</f>
        <v>11071284</v>
      </c>
      <c r="E116" s="34">
        <f t="shared" si="1"/>
        <v>1.0953814201125707</v>
      </c>
      <c r="F116" s="36">
        <f t="shared" si="2"/>
        <v>10313672.935444204</v>
      </c>
      <c r="G116" s="36"/>
      <c r="H116" s="36"/>
      <c r="I116" s="33">
        <f t="shared" si="3"/>
        <v>10099711.084746934</v>
      </c>
      <c r="J116" s="33"/>
      <c r="K116" s="33"/>
      <c r="L116" s="34">
        <f t="shared" si="4"/>
        <v>1.0110043323173601</v>
      </c>
      <c r="M116" s="33"/>
      <c r="N116" s="33"/>
      <c r="O116" s="38">
        <f t="shared" si="5"/>
        <v>10210851.661832815</v>
      </c>
      <c r="P116" s="38"/>
      <c r="Q116" s="38"/>
      <c r="S116" s="36"/>
      <c r="T116" s="38"/>
      <c r="U116" s="36"/>
      <c r="V116" s="38"/>
      <c r="W116" s="46"/>
      <c r="X116" s="47"/>
      <c r="Y116" s="36"/>
      <c r="Z116" s="38"/>
    </row>
    <row r="117" spans="2:26" x14ac:dyDescent="0.25">
      <c r="B117" s="27">
        <v>45077</v>
      </c>
      <c r="C117" s="30">
        <f>Sales!I260</f>
        <v>13864996</v>
      </c>
      <c r="D117" s="40">
        <f>Returns!I261</f>
        <v>12122214</v>
      </c>
      <c r="E117" s="31">
        <f t="shared" si="1"/>
        <v>0.87430346175361318</v>
      </c>
      <c r="F117" s="35"/>
      <c r="G117" s="35">
        <f>_xlfn.FORECAST.ETS($B117,$D$5:$D$116,$B$5:$B$116,12,1)</f>
        <v>11204763.66999295</v>
      </c>
      <c r="H117" s="35"/>
      <c r="I117" s="30"/>
      <c r="J117" s="30">
        <f>_xlfn.FORECAST.ETS($B117,$C$5:$C$116,$B$5:$B$116,12,1)</f>
        <v>12190257.591096921</v>
      </c>
      <c r="K117" s="30"/>
      <c r="L117" s="30"/>
      <c r="M117" s="31">
        <f>_xlfn.FORECAST.ETS($B117,$E$5:$E$116,$B$5:$B$116,12,1)</f>
        <v>0.97648115874141372</v>
      </c>
      <c r="N117" s="30"/>
      <c r="O117" s="37"/>
      <c r="P117" s="37">
        <f>J117*M117</f>
        <v>11903556.857910637</v>
      </c>
      <c r="Q117" s="37"/>
      <c r="S117" s="35">
        <f>SUM(G120:G128)-SUM($D120:$D128)</f>
        <v>-7654675.3890878409</v>
      </c>
      <c r="T117" s="37">
        <f>SUM(P120:P128)-SUM($D120:$D128)</f>
        <v>8435107.268085897</v>
      </c>
      <c r="U117" s="35">
        <f>ABS(S117)</f>
        <v>7654675.3890878409</v>
      </c>
      <c r="V117" s="37">
        <f>ABS(T117)</f>
        <v>8435107.268085897</v>
      </c>
      <c r="W117" s="54">
        <f>U117/SUM(D120:D128)</f>
        <v>8.5769504062586183E-2</v>
      </c>
      <c r="X117" s="55">
        <f>V117/SUM(D120:D128)</f>
        <v>9.4514127683297561E-2</v>
      </c>
      <c r="Y117" s="35">
        <f>S117^2</f>
        <v>58594055312307.086</v>
      </c>
      <c r="Z117" s="37">
        <f>T117^2</f>
        <v>71151034624115.531</v>
      </c>
    </row>
    <row r="118" spans="2:26" x14ac:dyDescent="0.25">
      <c r="B118" s="27">
        <v>45107</v>
      </c>
      <c r="C118" s="30">
        <f>Sales!I261</f>
        <v>13376272</v>
      </c>
      <c r="D118" s="40">
        <f>Returns!I262</f>
        <v>10832540</v>
      </c>
      <c r="E118" s="31">
        <f t="shared" si="1"/>
        <v>0.80983251536751044</v>
      </c>
      <c r="F118" s="35"/>
      <c r="G118" s="35">
        <f t="shared" ref="G118:G128" si="6">_xlfn.FORECAST.ETS($B118,$D$5:$D$116,$B$5:$B$116,12,1)</f>
        <v>10975092.284983369</v>
      </c>
      <c r="H118" s="35"/>
      <c r="I118" s="30"/>
      <c r="J118" s="30">
        <f t="shared" ref="J118:J128" si="7">_xlfn.FORECAST.ETS($B118,$C$5:$C$116,$B$5:$B$116,12,1)</f>
        <v>13764024.107666763</v>
      </c>
      <c r="K118" s="30"/>
      <c r="L118" s="30"/>
      <c r="M118" s="31">
        <f t="shared" ref="M118:M128" si="8">_xlfn.FORECAST.ETS($B118,$E$5:$E$116,$B$5:$B$116,12,1)</f>
        <v>0.85084404260973856</v>
      </c>
      <c r="N118" s="30"/>
      <c r="O118" s="37"/>
      <c r="P118" s="37">
        <f t="shared" si="5"/>
        <v>11711037.914345087</v>
      </c>
      <c r="Q118" s="37"/>
      <c r="S118" s="35"/>
      <c r="T118" s="37"/>
      <c r="U118" s="35"/>
      <c r="V118" s="37"/>
      <c r="W118" s="44"/>
      <c r="X118" s="45"/>
      <c r="Y118" s="35"/>
      <c r="Z118" s="37"/>
    </row>
    <row r="119" spans="2:26" x14ac:dyDescent="0.25">
      <c r="B119" s="27">
        <v>45138</v>
      </c>
      <c r="C119" s="30">
        <f>Sales!I262</f>
        <v>12324059</v>
      </c>
      <c r="D119" s="40">
        <f>Returns!I263</f>
        <v>11755708</v>
      </c>
      <c r="E119" s="31">
        <f t="shared" si="1"/>
        <v>0.95388280760421551</v>
      </c>
      <c r="F119" s="35"/>
      <c r="G119" s="35">
        <f t="shared" si="6"/>
        <v>12522090.467128122</v>
      </c>
      <c r="H119" s="35"/>
      <c r="I119" s="30"/>
      <c r="J119" s="30">
        <f t="shared" si="7"/>
        <v>14251816.718852242</v>
      </c>
      <c r="K119" s="30"/>
      <c r="L119" s="30"/>
      <c r="M119" s="31">
        <f t="shared" si="8"/>
        <v>0.9655636808826068</v>
      </c>
      <c r="N119" s="30"/>
      <c r="O119" s="37"/>
      <c r="P119" s="37">
        <f t="shared" si="5"/>
        <v>13761036.610319247</v>
      </c>
      <c r="Q119" s="37"/>
      <c r="S119" s="35"/>
      <c r="T119" s="37"/>
      <c r="U119" s="35"/>
      <c r="V119" s="37"/>
      <c r="W119" s="44"/>
      <c r="X119" s="45"/>
      <c r="Y119" s="35"/>
      <c r="Z119" s="37"/>
    </row>
    <row r="120" spans="2:26" x14ac:dyDescent="0.25">
      <c r="B120" s="27">
        <v>45169</v>
      </c>
      <c r="C120" s="30">
        <f>Sales!I263</f>
        <v>13072093</v>
      </c>
      <c r="D120" s="40">
        <f>Returns!I264</f>
        <v>11733372</v>
      </c>
      <c r="E120" s="31">
        <f t="shared" si="1"/>
        <v>0.89758939138514393</v>
      </c>
      <c r="F120" s="35"/>
      <c r="G120" s="35">
        <f t="shared" si="6"/>
        <v>11743133.338942841</v>
      </c>
      <c r="H120" s="35"/>
      <c r="I120" s="30"/>
      <c r="J120" s="30">
        <f t="shared" si="7"/>
        <v>13099020.801256426</v>
      </c>
      <c r="K120" s="30"/>
      <c r="L120" s="30"/>
      <c r="M120" s="31">
        <f t="shared" si="8"/>
        <v>1.0586235258996259</v>
      </c>
      <c r="N120" s="30"/>
      <c r="O120" s="37"/>
      <c r="P120" s="37">
        <f t="shared" si="5"/>
        <v>13866931.586458622</v>
      </c>
      <c r="Q120" s="37"/>
      <c r="S120" s="35"/>
      <c r="T120" s="37"/>
      <c r="U120" s="35"/>
      <c r="V120" s="37"/>
      <c r="W120" s="44"/>
      <c r="X120" s="45"/>
      <c r="Y120" s="35"/>
      <c r="Z120" s="37"/>
    </row>
    <row r="121" spans="2:26" x14ac:dyDescent="0.25">
      <c r="B121" s="27">
        <v>45199</v>
      </c>
      <c r="C121" s="30">
        <f>Sales!I264</f>
        <v>10945182</v>
      </c>
      <c r="D121" s="40">
        <f>Returns!I265</f>
        <v>10750317</v>
      </c>
      <c r="E121" s="31">
        <f t="shared" si="1"/>
        <v>0.98219627595045933</v>
      </c>
      <c r="F121" s="35"/>
      <c r="G121" s="35">
        <f t="shared" si="6"/>
        <v>11134257.48154138</v>
      </c>
      <c r="H121" s="35"/>
      <c r="I121" s="30"/>
      <c r="J121" s="30">
        <f t="shared" si="7"/>
        <v>11303693.145230167</v>
      </c>
      <c r="K121" s="30"/>
      <c r="L121" s="30"/>
      <c r="M121" s="31">
        <f t="shared" si="8"/>
        <v>1.1250113685356613</v>
      </c>
      <c r="N121" s="30"/>
      <c r="O121" s="37"/>
      <c r="P121" s="37">
        <f t="shared" si="5"/>
        <v>12716783.294822564</v>
      </c>
      <c r="Q121" s="37"/>
      <c r="S121" s="35"/>
      <c r="T121" s="37"/>
      <c r="U121" s="35"/>
      <c r="V121" s="37"/>
      <c r="W121" s="44"/>
      <c r="X121" s="45"/>
      <c r="Y121" s="35"/>
      <c r="Z121" s="37"/>
    </row>
    <row r="122" spans="2:26" x14ac:dyDescent="0.25">
      <c r="B122" s="27">
        <v>45230</v>
      </c>
      <c r="C122" s="30">
        <f>Sales!I265</f>
        <v>12276295</v>
      </c>
      <c r="D122" s="40">
        <f>Returns!I266</f>
        <v>9531565</v>
      </c>
      <c r="E122" s="31">
        <f t="shared" si="1"/>
        <v>0.7764203287718322</v>
      </c>
      <c r="F122" s="35"/>
      <c r="G122" s="35">
        <f t="shared" si="6"/>
        <v>9944576.4502322245</v>
      </c>
      <c r="H122" s="35"/>
      <c r="I122" s="30"/>
      <c r="J122" s="30">
        <f t="shared" si="7"/>
        <v>11018628.528123146</v>
      </c>
      <c r="K122" s="30"/>
      <c r="L122" s="30"/>
      <c r="M122" s="31">
        <f t="shared" si="8"/>
        <v>1.0629819140782515</v>
      </c>
      <c r="N122" s="30"/>
      <c r="O122" s="37"/>
      <c r="P122" s="37">
        <f t="shared" ref="P122:P128" si="9">J122*M122</f>
        <v>11712602.843341568</v>
      </c>
      <c r="Q122" s="37"/>
      <c r="S122" s="35"/>
      <c r="T122" s="37"/>
      <c r="U122" s="35"/>
      <c r="V122" s="37"/>
      <c r="W122" s="44"/>
      <c r="X122" s="45"/>
      <c r="Y122" s="35"/>
      <c r="Z122" s="37"/>
    </row>
    <row r="123" spans="2:26" x14ac:dyDescent="0.25">
      <c r="B123" s="27">
        <v>45260</v>
      </c>
      <c r="C123" s="30">
        <f>Sales!I266</f>
        <v>11968595</v>
      </c>
      <c r="D123" s="40">
        <f>Returns!I267</f>
        <v>10640202</v>
      </c>
      <c r="E123" s="31">
        <f t="shared" si="1"/>
        <v>0.88901011355133996</v>
      </c>
      <c r="F123" s="35"/>
      <c r="G123" s="35">
        <f t="shared" si="6"/>
        <v>7281365.897797348</v>
      </c>
      <c r="H123" s="35"/>
      <c r="I123" s="30"/>
      <c r="J123" s="30">
        <f t="shared" si="7"/>
        <v>12033044.309012692</v>
      </c>
      <c r="K123" s="30"/>
      <c r="L123" s="30"/>
      <c r="M123" s="31">
        <f t="shared" si="8"/>
        <v>0.82474949474238357</v>
      </c>
      <c r="N123" s="30"/>
      <c r="O123" s="37"/>
      <c r="P123" s="37">
        <f t="shared" si="9"/>
        <v>9924247.2140709329</v>
      </c>
      <c r="Q123" s="37"/>
      <c r="S123" s="35"/>
      <c r="T123" s="37"/>
      <c r="U123" s="35"/>
      <c r="V123" s="37"/>
      <c r="W123" s="44"/>
      <c r="X123" s="45"/>
      <c r="Y123" s="35"/>
      <c r="Z123" s="37"/>
    </row>
    <row r="124" spans="2:26" x14ac:dyDescent="0.25">
      <c r="B124" s="27">
        <v>45291</v>
      </c>
      <c r="C124" s="30">
        <f>Sales!I267</f>
        <v>11956807</v>
      </c>
      <c r="D124" s="40">
        <f>Returns!I268</f>
        <v>8252194</v>
      </c>
      <c r="E124" s="31">
        <f t="shared" si="1"/>
        <v>0.6901670320512826</v>
      </c>
      <c r="F124" s="35"/>
      <c r="G124" s="35">
        <f t="shared" si="6"/>
        <v>6648141.6193681797</v>
      </c>
      <c r="H124" s="35"/>
      <c r="I124" s="30"/>
      <c r="J124" s="30">
        <f t="shared" si="7"/>
        <v>13327464.829970421</v>
      </c>
      <c r="K124" s="30"/>
      <c r="L124" s="30"/>
      <c r="M124" s="31">
        <f t="shared" si="8"/>
        <v>0.71920284172967675</v>
      </c>
      <c r="N124" s="30"/>
      <c r="O124" s="37"/>
      <c r="P124" s="37">
        <f t="shared" si="9"/>
        <v>9585150.5787670501</v>
      </c>
      <c r="Q124" s="37"/>
      <c r="S124" s="35"/>
      <c r="T124" s="37"/>
      <c r="U124" s="35"/>
      <c r="V124" s="37"/>
      <c r="W124" s="44"/>
      <c r="X124" s="45"/>
      <c r="Y124" s="35"/>
      <c r="Z124" s="37"/>
    </row>
    <row r="125" spans="2:26" x14ac:dyDescent="0.25">
      <c r="B125" s="27">
        <v>45322</v>
      </c>
      <c r="C125" s="30">
        <f>Sales!I268</f>
        <v>8753809</v>
      </c>
      <c r="D125" s="40">
        <f>Returns!I269</f>
        <v>9384071</v>
      </c>
      <c r="E125" s="31">
        <f t="shared" si="1"/>
        <v>1.0719986008376468</v>
      </c>
      <c r="F125" s="35"/>
      <c r="G125" s="35">
        <f t="shared" si="6"/>
        <v>9023925.3703625165</v>
      </c>
      <c r="H125" s="35"/>
      <c r="I125" s="30"/>
      <c r="J125" s="30">
        <f t="shared" si="7"/>
        <v>8014288.2859670445</v>
      </c>
      <c r="K125" s="30"/>
      <c r="L125" s="30"/>
      <c r="M125" s="31">
        <f t="shared" si="8"/>
        <v>1.3796582353788587</v>
      </c>
      <c r="N125" s="30"/>
      <c r="O125" s="37"/>
      <c r="P125" s="37">
        <f t="shared" si="9"/>
        <v>11056978.834434751</v>
      </c>
      <c r="Q125" s="37"/>
      <c r="S125" s="35"/>
      <c r="T125" s="37"/>
      <c r="U125" s="35"/>
      <c r="V125" s="37"/>
      <c r="W125" s="44"/>
      <c r="X125" s="45"/>
      <c r="Y125" s="35"/>
      <c r="Z125" s="37"/>
    </row>
    <row r="126" spans="2:26" x14ac:dyDescent="0.25">
      <c r="B126" s="27">
        <v>45351</v>
      </c>
      <c r="C126" s="30">
        <f>Sales!I269</f>
        <v>9488328</v>
      </c>
      <c r="D126" s="40">
        <f>Returns!I270</f>
        <v>8830261</v>
      </c>
      <c r="E126" s="31">
        <f t="shared" si="1"/>
        <v>0.93064457721107452</v>
      </c>
      <c r="F126" s="35"/>
      <c r="G126" s="35">
        <f t="shared" si="6"/>
        <v>6827477.8225989863</v>
      </c>
      <c r="H126" s="35"/>
      <c r="I126" s="30"/>
      <c r="J126" s="30">
        <f t="shared" si="7"/>
        <v>8023002.9943507984</v>
      </c>
      <c r="K126" s="30"/>
      <c r="L126" s="30"/>
      <c r="M126" s="31">
        <f t="shared" si="8"/>
        <v>1.0130770282238599</v>
      </c>
      <c r="N126" s="30"/>
      <c r="O126" s="37"/>
      <c r="P126" s="37">
        <f t="shared" si="9"/>
        <v>8127920.0309480364</v>
      </c>
      <c r="Q126" s="37"/>
      <c r="S126" s="35"/>
      <c r="T126" s="37"/>
      <c r="U126" s="35"/>
      <c r="V126" s="37"/>
      <c r="W126" s="44"/>
      <c r="X126" s="45"/>
      <c r="Y126" s="35"/>
      <c r="Z126" s="37"/>
    </row>
    <row r="127" spans="2:26" x14ac:dyDescent="0.25">
      <c r="B127" s="27">
        <v>45382</v>
      </c>
      <c r="C127" s="30">
        <f>Sales!I270</f>
        <v>10411218</v>
      </c>
      <c r="D127" s="40">
        <f>Returns!I271</f>
        <v>8655066</v>
      </c>
      <c r="E127" s="31">
        <f t="shared" si="1"/>
        <v>0.83132117683060713</v>
      </c>
      <c r="F127" s="35"/>
      <c r="G127" s="35">
        <f t="shared" si="6"/>
        <v>8900721.4648780189</v>
      </c>
      <c r="H127" s="35"/>
      <c r="I127" s="30"/>
      <c r="J127" s="30">
        <f t="shared" si="7"/>
        <v>10405194.378792115</v>
      </c>
      <c r="K127" s="30"/>
      <c r="L127" s="30"/>
      <c r="M127" s="31">
        <f t="shared" si="8"/>
        <v>0.99249112059082445</v>
      </c>
      <c r="N127" s="30"/>
      <c r="O127" s="37"/>
      <c r="P127" s="37">
        <f t="shared" si="9"/>
        <v>10327063.028972734</v>
      </c>
      <c r="Q127" s="37"/>
      <c r="S127" s="35"/>
      <c r="T127" s="37"/>
      <c r="U127" s="35"/>
      <c r="V127" s="37"/>
      <c r="W127" s="44"/>
      <c r="X127" s="45"/>
      <c r="Y127" s="35"/>
      <c r="Z127" s="37"/>
    </row>
    <row r="128" spans="2:26" x14ac:dyDescent="0.25">
      <c r="B128" s="32">
        <v>45412</v>
      </c>
      <c r="C128" s="33">
        <f>Sales!I271</f>
        <v>10798933</v>
      </c>
      <c r="D128" s="41">
        <f>Returns!I272</f>
        <v>11470004</v>
      </c>
      <c r="E128" s="34">
        <f t="shared" si="1"/>
        <v>1.0621423431370489</v>
      </c>
      <c r="F128" s="36"/>
      <c r="G128" s="36">
        <f t="shared" si="6"/>
        <v>10088777.165190663</v>
      </c>
      <c r="H128" s="36"/>
      <c r="I128" s="33"/>
      <c r="J128" s="33">
        <f t="shared" si="7"/>
        <v>9665240.7934695445</v>
      </c>
      <c r="K128" s="33"/>
      <c r="L128" s="33"/>
      <c r="M128" s="34">
        <f t="shared" si="8"/>
        <v>1.0723459536851427</v>
      </c>
      <c r="N128" s="33"/>
      <c r="O128" s="38"/>
      <c r="P128" s="38">
        <f t="shared" si="9"/>
        <v>10364481.856269645</v>
      </c>
      <c r="Q128" s="38"/>
      <c r="S128" s="36"/>
      <c r="T128" s="38"/>
      <c r="U128" s="36"/>
      <c r="V128" s="38"/>
      <c r="W128" s="46"/>
      <c r="X128" s="47"/>
      <c r="Y128" s="36"/>
      <c r="Z128" s="38"/>
    </row>
    <row r="129" spans="2:28" x14ac:dyDescent="0.25">
      <c r="B129" s="27">
        <v>45443</v>
      </c>
      <c r="C129" s="30">
        <f>Sales!I272</f>
        <v>12800395</v>
      </c>
      <c r="D129" s="40">
        <f>Returns!I273</f>
        <v>10658745</v>
      </c>
      <c r="E129" s="31">
        <f t="shared" si="1"/>
        <v>0.83268875687039345</v>
      </c>
      <c r="F129" s="35"/>
      <c r="G129" s="35"/>
      <c r="H129" s="35">
        <f>_xlfn.FORECAST.ETS($B129,$D$5:$D$128,$B$5:$B$128,12,1)</f>
        <v>11570083.91915074</v>
      </c>
      <c r="I129" s="30"/>
      <c r="J129" s="30"/>
      <c r="K129" s="30">
        <f>_xlfn.FORECAST.ETS($B129,$C$5:$C$128,$B$5:$B$128,12,1)</f>
        <v>13142377.407614542</v>
      </c>
      <c r="L129" s="30"/>
      <c r="M129" s="30"/>
      <c r="N129" s="31">
        <f>_xlfn.FORECAST.ETS($B129,$E$5:$E$128,$B$5:$B$128,12,1)</f>
        <v>0.91931336305468758</v>
      </c>
      <c r="O129" s="37"/>
      <c r="P129" s="37"/>
      <c r="Q129" s="37">
        <f>K129*N129</f>
        <v>12081963.173128072</v>
      </c>
      <c r="S129" s="35">
        <f>SUM(H132:H140)-SUM($D132:$D140)</f>
        <v>-1308130.030942291</v>
      </c>
      <c r="T129" s="37">
        <f>SUM(Q132:Q140)-SUM($D132:$D140)</f>
        <v>7988138.3092080057</v>
      </c>
      <c r="U129" s="35">
        <f>ABS(S129)</f>
        <v>1308130.030942291</v>
      </c>
      <c r="V129" s="37">
        <f>ABS(T129)</f>
        <v>7988138.3092080057</v>
      </c>
      <c r="W129" s="54">
        <f>U129/SUM(D132:D140)</f>
        <v>1.5113810188908481E-2</v>
      </c>
      <c r="X129" s="55">
        <f>V129/SUM(D132:D140)</f>
        <v>9.2292970356434134E-2</v>
      </c>
      <c r="Y129" s="35">
        <f>S129^2</f>
        <v>1711204177853.0793</v>
      </c>
      <c r="Z129" s="37">
        <f>T129^2</f>
        <v>63810353647036.539</v>
      </c>
    </row>
    <row r="130" spans="2:28" x14ac:dyDescent="0.25">
      <c r="B130" s="27">
        <v>45473</v>
      </c>
      <c r="C130" s="30">
        <f>Sales!I273</f>
        <v>11695326</v>
      </c>
      <c r="D130" s="40">
        <f>Returns!I274</f>
        <v>10427849</v>
      </c>
      <c r="E130" s="31">
        <f t="shared" si="1"/>
        <v>0.89162533819065837</v>
      </c>
      <c r="F130" s="35"/>
      <c r="G130" s="35"/>
      <c r="H130" s="35">
        <f t="shared" ref="H130:H140" si="10">_xlfn.FORECAST.ETS($B130,$D$5:$D$128,$B$5:$B$128,12,1)</f>
        <v>11343243.89526679</v>
      </c>
      <c r="I130" s="30"/>
      <c r="J130" s="30"/>
      <c r="K130" s="30">
        <f t="shared" ref="K130:K140" si="11">_xlfn.FORECAST.ETS($B130,$C$5:$C$128,$B$5:$B$128,12,1)</f>
        <v>14077515.658089332</v>
      </c>
      <c r="L130" s="30"/>
      <c r="M130" s="30"/>
      <c r="N130" s="31">
        <f t="shared" ref="N130:N140" si="12">_xlfn.FORECAST.ETS($B130,$E$5:$E$128,$B$5:$B$128,12,1)</f>
        <v>0.80919423328811224</v>
      </c>
      <c r="O130" s="37"/>
      <c r="P130" s="37"/>
      <c r="Q130" s="37">
        <f t="shared" ref="Q130:Q140" si="13">K130*N130</f>
        <v>11391444.489548992</v>
      </c>
      <c r="S130" s="35"/>
      <c r="T130" s="37"/>
      <c r="U130" s="35"/>
      <c r="V130" s="37"/>
      <c r="W130" s="44"/>
      <c r="X130" s="45"/>
      <c r="Y130" s="35"/>
      <c r="Z130" s="37"/>
    </row>
    <row r="131" spans="2:28" x14ac:dyDescent="0.25">
      <c r="B131" s="27">
        <v>45504</v>
      </c>
      <c r="C131" s="30">
        <f>Sales!I274</f>
        <v>14866902</v>
      </c>
      <c r="D131" s="40">
        <f>Returns!I275</f>
        <v>12049212</v>
      </c>
      <c r="E131" s="31">
        <f t="shared" si="1"/>
        <v>0.81047228265848525</v>
      </c>
      <c r="F131" s="35"/>
      <c r="G131" s="35"/>
      <c r="H131" s="35">
        <f t="shared" si="10"/>
        <v>12895004.506894395</v>
      </c>
      <c r="I131" s="30"/>
      <c r="J131" s="30"/>
      <c r="K131" s="30">
        <f t="shared" si="11"/>
        <v>13848764.101483693</v>
      </c>
      <c r="L131" s="30"/>
      <c r="M131" s="30"/>
      <c r="N131" s="31">
        <f t="shared" si="12"/>
        <v>0.9217294915111357</v>
      </c>
      <c r="O131" s="37"/>
      <c r="P131" s="37"/>
      <c r="Q131" s="37">
        <f t="shared" si="13"/>
        <v>12764814.293318234</v>
      </c>
      <c r="S131" s="35"/>
      <c r="T131" s="37"/>
      <c r="U131" s="35"/>
      <c r="V131" s="37"/>
      <c r="W131" s="44"/>
      <c r="X131" s="45"/>
      <c r="Y131" s="35"/>
      <c r="Z131" s="37"/>
    </row>
    <row r="132" spans="2:28" x14ac:dyDescent="0.25">
      <c r="B132" s="27">
        <v>45535</v>
      </c>
      <c r="C132" s="30">
        <f>Sales!I275</f>
        <v>12409598</v>
      </c>
      <c r="D132" s="40">
        <f>Returns!I276</f>
        <v>11442829</v>
      </c>
      <c r="E132" s="31">
        <f t="shared" si="1"/>
        <v>0.92209505900191124</v>
      </c>
      <c r="F132" s="35"/>
      <c r="G132" s="35"/>
      <c r="H132" s="35">
        <f t="shared" si="10"/>
        <v>12122075.387476861</v>
      </c>
      <c r="I132" s="30"/>
      <c r="J132" s="30"/>
      <c r="K132" s="30">
        <f t="shared" si="11"/>
        <v>13144130.386967346</v>
      </c>
      <c r="L132" s="30"/>
      <c r="M132" s="30"/>
      <c r="N132" s="31">
        <f t="shared" si="12"/>
        <v>0.99768629051683799</v>
      </c>
      <c r="O132" s="37"/>
      <c r="P132" s="37"/>
      <c r="Q132" s="37">
        <f t="shared" si="13"/>
        <v>13113718.687843101</v>
      </c>
      <c r="S132" s="35"/>
      <c r="T132" s="37"/>
      <c r="U132" s="35"/>
      <c r="V132" s="37"/>
      <c r="W132" s="44"/>
      <c r="X132" s="45"/>
      <c r="Y132" s="35"/>
      <c r="Z132" s="37"/>
    </row>
    <row r="133" spans="2:28" x14ac:dyDescent="0.25">
      <c r="B133" s="27">
        <v>45565</v>
      </c>
      <c r="C133" s="30">
        <f>Sales!I276</f>
        <v>10070086</v>
      </c>
      <c r="D133" s="40">
        <f>Returns!I277</f>
        <v>10527758</v>
      </c>
      <c r="E133" s="31">
        <f t="shared" si="1"/>
        <v>1.0454486684622157</v>
      </c>
      <c r="F133" s="35"/>
      <c r="G133" s="35"/>
      <c r="H133" s="35">
        <f t="shared" si="10"/>
        <v>11517112.770382423</v>
      </c>
      <c r="I133" s="30"/>
      <c r="J133" s="30"/>
      <c r="K133" s="30">
        <f t="shared" si="11"/>
        <v>11282570.594947685</v>
      </c>
      <c r="L133" s="30"/>
      <c r="M133" s="30"/>
      <c r="N133" s="31">
        <f t="shared" si="12"/>
        <v>1.0783187453884617</v>
      </c>
      <c r="O133" s="37"/>
      <c r="P133" s="37"/>
      <c r="Q133" s="37">
        <f t="shared" si="13"/>
        <v>12166207.368700737</v>
      </c>
      <c r="S133" s="35"/>
      <c r="T133" s="37"/>
      <c r="U133" s="35"/>
      <c r="V133" s="37"/>
      <c r="W133" s="44"/>
      <c r="X133" s="45"/>
      <c r="Y133" s="35"/>
      <c r="Z133" s="37"/>
    </row>
    <row r="134" spans="2:28" x14ac:dyDescent="0.25">
      <c r="B134" s="27">
        <v>45596</v>
      </c>
      <c r="C134" s="30">
        <f>Sales!I277</f>
        <v>12560558</v>
      </c>
      <c r="D134" s="40">
        <f>Returns!I278</f>
        <v>11253656</v>
      </c>
      <c r="E134" s="31">
        <f t="shared" ref="E134:E140" si="14">IFERROR(D134/C134,0)</f>
        <v>0.89595191551203379</v>
      </c>
      <c r="F134" s="35"/>
      <c r="G134" s="35"/>
      <c r="H134" s="35">
        <f t="shared" si="10"/>
        <v>10332776.240692986</v>
      </c>
      <c r="I134" s="30"/>
      <c r="J134" s="30"/>
      <c r="K134" s="30">
        <f t="shared" si="11"/>
        <v>11607265.977842985</v>
      </c>
      <c r="L134" s="30"/>
      <c r="M134" s="30"/>
      <c r="N134" s="31">
        <f t="shared" si="12"/>
        <v>1.0028137506208683</v>
      </c>
      <c r="O134" s="37"/>
      <c r="P134" s="37"/>
      <c r="Q134" s="37">
        <f t="shared" si="13"/>
        <v>11639925.929694723</v>
      </c>
      <c r="S134" s="35"/>
      <c r="T134" s="37"/>
      <c r="U134" s="35"/>
      <c r="V134" s="37"/>
      <c r="W134" s="44"/>
      <c r="X134" s="45"/>
      <c r="Y134" s="35"/>
      <c r="Z134" s="37"/>
    </row>
    <row r="135" spans="2:28" x14ac:dyDescent="0.25">
      <c r="B135" s="27">
        <v>45626</v>
      </c>
      <c r="C135" s="30">
        <f>Sales!I278</f>
        <v>11689644</v>
      </c>
      <c r="D135" s="40">
        <f>Returns!I279</f>
        <v>7863761</v>
      </c>
      <c r="E135" s="31">
        <f t="shared" si="14"/>
        <v>0.67271176093985408</v>
      </c>
      <c r="F135" s="35"/>
      <c r="G135" s="35"/>
      <c r="H135" s="35">
        <f t="shared" si="10"/>
        <v>7677362.5029538181</v>
      </c>
      <c r="I135" s="30"/>
      <c r="J135" s="30"/>
      <c r="K135" s="30">
        <f t="shared" si="11"/>
        <v>11873671.997180099</v>
      </c>
      <c r="L135" s="30"/>
      <c r="M135" s="30"/>
      <c r="N135" s="31">
        <f t="shared" si="12"/>
        <v>0.81211068677192788</v>
      </c>
      <c r="O135" s="37"/>
      <c r="P135" s="37"/>
      <c r="Q135" s="37">
        <f t="shared" si="13"/>
        <v>9642735.9201345388</v>
      </c>
      <c r="S135" s="35"/>
      <c r="T135" s="37"/>
      <c r="U135" s="35"/>
      <c r="V135" s="37"/>
      <c r="W135" s="44"/>
      <c r="X135" s="45"/>
      <c r="Y135" s="35"/>
      <c r="Z135" s="37"/>
    </row>
    <row r="136" spans="2:28" x14ac:dyDescent="0.25">
      <c r="B136" s="27">
        <v>45657</v>
      </c>
      <c r="C136" s="30">
        <f>Sales!I279</f>
        <v>12403498</v>
      </c>
      <c r="D136" s="40">
        <f>Returns!I280</f>
        <v>7956841</v>
      </c>
      <c r="E136" s="31">
        <f t="shared" si="14"/>
        <v>0.64149976079328586</v>
      </c>
      <c r="F136" s="35"/>
      <c r="G136" s="35"/>
      <c r="H136" s="35">
        <f t="shared" si="10"/>
        <v>7045791.8273726385</v>
      </c>
      <c r="I136" s="30"/>
      <c r="J136" s="30"/>
      <c r="K136" s="30">
        <f t="shared" si="11"/>
        <v>12842728.547080349</v>
      </c>
      <c r="L136" s="30"/>
      <c r="M136" s="30"/>
      <c r="N136" s="31">
        <f t="shared" si="12"/>
        <v>0.66808429524330226</v>
      </c>
      <c r="O136" s="37"/>
      <c r="P136" s="37"/>
      <c r="Q136" s="37">
        <f t="shared" si="13"/>
        <v>8580025.2503772136</v>
      </c>
      <c r="S136" s="35"/>
      <c r="T136" s="37"/>
      <c r="U136" s="35"/>
      <c r="V136" s="37"/>
      <c r="W136" s="44"/>
      <c r="X136" s="45"/>
      <c r="Y136" s="35"/>
      <c r="Z136" s="37"/>
    </row>
    <row r="137" spans="2:28" x14ac:dyDescent="0.25">
      <c r="B137" s="27">
        <v>45688</v>
      </c>
      <c r="C137" s="30">
        <f>Sales!I280</f>
        <v>9729134</v>
      </c>
      <c r="D137" s="40">
        <f>Returns!I281</f>
        <v>10218498</v>
      </c>
      <c r="E137" s="31">
        <f t="shared" si="14"/>
        <v>1.0502988241296707</v>
      </c>
      <c r="F137" s="35"/>
      <c r="G137" s="35"/>
      <c r="H137" s="35">
        <f t="shared" si="10"/>
        <v>9424417.5009057857</v>
      </c>
      <c r="I137" s="30"/>
      <c r="J137" s="30"/>
      <c r="K137" s="30">
        <f t="shared" si="11"/>
        <v>8079171.4913529074</v>
      </c>
      <c r="L137" s="30"/>
      <c r="M137" s="30"/>
      <c r="N137" s="31">
        <f t="shared" si="12"/>
        <v>1.3034234437674459</v>
      </c>
      <c r="O137" s="37"/>
      <c r="P137" s="37"/>
      <c r="Q137" s="37">
        <f t="shared" si="13"/>
        <v>10530581.528046979</v>
      </c>
      <c r="S137" s="35"/>
      <c r="T137" s="37"/>
      <c r="U137" s="35"/>
      <c r="V137" s="37"/>
      <c r="W137" s="44"/>
      <c r="X137" s="45"/>
      <c r="Y137" s="35"/>
      <c r="Z137" s="37"/>
    </row>
    <row r="138" spans="2:28" x14ac:dyDescent="0.25">
      <c r="B138" s="27">
        <v>45716</v>
      </c>
      <c r="C138" s="30">
        <f>Sales!I281</f>
        <v>8614150</v>
      </c>
      <c r="D138" s="40">
        <f>Returns!I282</f>
        <v>7012977</v>
      </c>
      <c r="E138" s="31">
        <f t="shared" si="14"/>
        <v>0.8141229256513991</v>
      </c>
      <c r="F138" s="35"/>
      <c r="G138" s="35"/>
      <c r="H138" s="35">
        <f t="shared" si="10"/>
        <v>7309417.1510416325</v>
      </c>
      <c r="I138" s="30"/>
      <c r="J138" s="30"/>
      <c r="K138" s="30">
        <f t="shared" si="11"/>
        <v>8439567.170300629</v>
      </c>
      <c r="L138" s="30"/>
      <c r="M138" s="30"/>
      <c r="N138" s="31">
        <f t="shared" si="12"/>
        <v>0.9975178429972682</v>
      </c>
      <c r="O138" s="37"/>
      <c r="P138" s="37"/>
      <c r="Q138" s="37">
        <f t="shared" si="13"/>
        <v>8418618.8395488411</v>
      </c>
      <c r="S138" s="35"/>
      <c r="T138" s="37"/>
      <c r="U138" s="35"/>
      <c r="V138" s="37"/>
      <c r="W138" s="44"/>
      <c r="X138" s="45"/>
      <c r="Y138" s="35"/>
      <c r="Z138" s="37"/>
    </row>
    <row r="139" spans="2:28" x14ac:dyDescent="0.25">
      <c r="B139" s="27">
        <v>45747</v>
      </c>
      <c r="C139" s="30">
        <f>Sales!I282</f>
        <v>8967826</v>
      </c>
      <c r="D139" s="40">
        <f>Returns!I283</f>
        <v>9710216</v>
      </c>
      <c r="E139" s="31">
        <f t="shared" si="14"/>
        <v>1.0827837203799449</v>
      </c>
      <c r="F139" s="35"/>
      <c r="G139" s="35"/>
      <c r="H139" s="35">
        <f t="shared" si="10"/>
        <v>9310344.3249729238</v>
      </c>
      <c r="I139" s="30"/>
      <c r="J139" s="30"/>
      <c r="K139" s="30">
        <f t="shared" si="11"/>
        <v>10408593.364647115</v>
      </c>
      <c r="L139" s="30"/>
      <c r="M139" s="30"/>
      <c r="N139" s="31">
        <f t="shared" si="12"/>
        <v>0.94016969638545833</v>
      </c>
      <c r="O139" s="37"/>
      <c r="P139" s="37"/>
      <c r="Q139" s="37">
        <f t="shared" si="13"/>
        <v>9785844.0634399746</v>
      </c>
      <c r="S139" s="35"/>
      <c r="T139" s="37"/>
      <c r="U139" s="35"/>
      <c r="V139" s="37"/>
      <c r="W139" s="44"/>
      <c r="X139" s="45"/>
      <c r="Y139" s="35"/>
      <c r="Z139" s="37"/>
    </row>
    <row r="140" spans="2:28" x14ac:dyDescent="0.25">
      <c r="B140" s="27">
        <v>45777</v>
      </c>
      <c r="C140" s="30">
        <f>Sales!I283</f>
        <v>11106773</v>
      </c>
      <c r="D140" s="40">
        <f>Returns!I284</f>
        <v>10565433</v>
      </c>
      <c r="E140" s="31">
        <f t="shared" si="14"/>
        <v>0.95126037058648805</v>
      </c>
      <c r="F140" s="35"/>
      <c r="G140" s="35"/>
      <c r="H140" s="35">
        <f t="shared" si="10"/>
        <v>10504541.263258632</v>
      </c>
      <c r="I140" s="30"/>
      <c r="J140" s="30"/>
      <c r="K140" s="30">
        <f t="shared" si="11"/>
        <v>10251629.780445844</v>
      </c>
      <c r="L140" s="30"/>
      <c r="M140" s="30"/>
      <c r="N140" s="31">
        <f t="shared" si="12"/>
        <v>1.0400736224165681</v>
      </c>
      <c r="O140" s="37"/>
      <c r="P140" s="37"/>
      <c r="Q140" s="39">
        <f t="shared" si="13"/>
        <v>10662449.721421875</v>
      </c>
      <c r="S140" s="35"/>
      <c r="T140" s="37"/>
      <c r="U140" s="35"/>
      <c r="V140" s="37"/>
      <c r="W140" s="44"/>
      <c r="X140" s="45"/>
      <c r="Y140" s="35"/>
      <c r="Z140" s="37"/>
    </row>
    <row r="141" spans="2:28" x14ac:dyDescent="0.25">
      <c r="B141" s="27"/>
      <c r="C141" s="30"/>
      <c r="D141" s="30"/>
      <c r="E141" s="31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2:28" x14ac:dyDescent="0.25">
      <c r="B142" s="27"/>
      <c r="C142" s="30"/>
      <c r="D142" s="30"/>
      <c r="E142" s="31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S142" s="65" t="s">
        <v>64</v>
      </c>
      <c r="T142" s="65"/>
      <c r="U142" s="65" t="s">
        <v>60</v>
      </c>
      <c r="V142" s="65"/>
      <c r="W142" s="65" t="s">
        <v>61</v>
      </c>
      <c r="X142" s="65"/>
      <c r="Y142" s="65" t="s">
        <v>62</v>
      </c>
      <c r="Z142" s="65"/>
      <c r="AA142" s="65" t="s">
        <v>68</v>
      </c>
      <c r="AB142" s="65"/>
    </row>
    <row r="143" spans="2:28" x14ac:dyDescent="0.25">
      <c r="B143" s="27"/>
      <c r="C143" s="30"/>
      <c r="D143" s="30"/>
      <c r="E143" s="31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S143" s="42" t="s">
        <v>55</v>
      </c>
      <c r="T143" s="43" t="s">
        <v>63</v>
      </c>
      <c r="U143" s="42" t="s">
        <v>55</v>
      </c>
      <c r="V143" s="43" t="s">
        <v>63</v>
      </c>
      <c r="W143" s="42" t="s">
        <v>55</v>
      </c>
      <c r="X143" s="43" t="s">
        <v>63</v>
      </c>
      <c r="Y143" s="42" t="s">
        <v>55</v>
      </c>
      <c r="Z143" s="43" t="s">
        <v>63</v>
      </c>
      <c r="AA143" s="42" t="s">
        <v>55</v>
      </c>
      <c r="AB143" s="43" t="s">
        <v>63</v>
      </c>
    </row>
    <row r="144" spans="2:28" x14ac:dyDescent="0.25">
      <c r="R144" t="s">
        <v>57</v>
      </c>
      <c r="S144" s="48">
        <f>AVERAGE(S105:S116)</f>
        <v>-4403754.4186403751</v>
      </c>
      <c r="T144" s="48">
        <f t="shared" ref="T144:X144" si="15">AVERAGE(T105:T116)</f>
        <v>1517399.1048208326</v>
      </c>
      <c r="U144" s="48">
        <f t="shared" si="15"/>
        <v>4403754.4186403751</v>
      </c>
      <c r="V144" s="48">
        <f t="shared" si="15"/>
        <v>1517399.1048208326</v>
      </c>
      <c r="W144" s="49">
        <f t="shared" si="15"/>
        <v>4.9913809081233371E-2</v>
      </c>
      <c r="X144" s="49">
        <f t="shared" si="15"/>
        <v>1.7198772233408363E-2</v>
      </c>
      <c r="Y144" s="48">
        <f>SQRT(AVERAGE(Y105:Y116))</f>
        <v>4403754.4186403751</v>
      </c>
      <c r="Z144" s="48">
        <f>SQRT(AVERAGE(Z105:Z116))</f>
        <v>1517399.1048208326</v>
      </c>
    </row>
    <row r="145" spans="18:28" x14ac:dyDescent="0.25">
      <c r="R145" t="s">
        <v>58</v>
      </c>
      <c r="S145" s="48">
        <f t="shared" ref="S145:X145" si="16">AVERAGE(S117:S128)</f>
        <v>-7654675.3890878409</v>
      </c>
      <c r="T145" s="48">
        <f t="shared" si="16"/>
        <v>8435107.268085897</v>
      </c>
      <c r="U145" s="48">
        <f t="shared" si="16"/>
        <v>7654675.3890878409</v>
      </c>
      <c r="V145" s="48">
        <f t="shared" si="16"/>
        <v>8435107.268085897</v>
      </c>
      <c r="W145" s="49">
        <f t="shared" si="16"/>
        <v>8.5769504062586183E-2</v>
      </c>
      <c r="X145" s="49">
        <f t="shared" si="16"/>
        <v>9.4514127683297561E-2</v>
      </c>
      <c r="Y145" s="48">
        <f>SQRT(AVERAGE(Y117:Y128))</f>
        <v>7654675.3890878409</v>
      </c>
      <c r="Z145" s="48">
        <f>SQRT(AVERAGE(Z117:Z128))</f>
        <v>8435107.268085897</v>
      </c>
    </row>
    <row r="146" spans="18:28" x14ac:dyDescent="0.25">
      <c r="R146" t="s">
        <v>59</v>
      </c>
      <c r="S146" s="56">
        <f t="shared" ref="S146:X146" si="17">AVERAGE(S129:S140)</f>
        <v>-1308130.030942291</v>
      </c>
      <c r="T146" s="56">
        <f t="shared" si="17"/>
        <v>7988138.3092080057</v>
      </c>
      <c r="U146" s="56">
        <f t="shared" si="17"/>
        <v>1308130.030942291</v>
      </c>
      <c r="V146" s="56">
        <f t="shared" si="17"/>
        <v>7988138.3092080057</v>
      </c>
      <c r="W146" s="57">
        <f t="shared" si="17"/>
        <v>1.5113810188908481E-2</v>
      </c>
      <c r="X146" s="57">
        <f t="shared" si="17"/>
        <v>9.2292970356434134E-2</v>
      </c>
      <c r="Y146" s="56">
        <f>SQRT(AVERAGE(Y129:Y140))</f>
        <v>1308130.030942291</v>
      </c>
      <c r="Z146" s="56">
        <f>SQRT(AVERAGE(Z129:Z140))</f>
        <v>7988138.3092080057</v>
      </c>
      <c r="AA146" s="52"/>
      <c r="AB146" s="52"/>
    </row>
    <row r="147" spans="18:28" x14ac:dyDescent="0.25">
      <c r="R147" t="s">
        <v>69</v>
      </c>
      <c r="S147" s="48">
        <f>AVERAGE(S144:S146)</f>
        <v>-4455519.946223502</v>
      </c>
      <c r="T147" s="48">
        <f t="shared" ref="T147:X147" si="18">AVERAGE(T144:T146)</f>
        <v>5980214.8940382451</v>
      </c>
      <c r="U147" s="48">
        <f t="shared" si="18"/>
        <v>4455519.946223502</v>
      </c>
      <c r="V147" s="48">
        <f t="shared" si="18"/>
        <v>5980214.8940382451</v>
      </c>
      <c r="W147" s="49">
        <f t="shared" si="18"/>
        <v>5.0265707777576003E-2</v>
      </c>
      <c r="X147" s="49">
        <f t="shared" si="18"/>
        <v>6.8001956757713353E-2</v>
      </c>
      <c r="Y147" s="48">
        <f>AVERAGE(Y144:Y146)</f>
        <v>4455519.946223502</v>
      </c>
      <c r="Z147" s="48">
        <f>AVERAGE(Z144:Z146)</f>
        <v>5980214.8940382451</v>
      </c>
      <c r="AA147" s="30">
        <f>SQRT(AVERAGE(Y105,Y117,Y129))</f>
        <v>5154231.6747133387</v>
      </c>
      <c r="AB147" s="30">
        <f>SQRT(AVERAGE(Z105,Z117,Z129))</f>
        <v>6764216.8384931581</v>
      </c>
    </row>
    <row r="148" spans="18:28" x14ac:dyDescent="0.25">
      <c r="R148" t="s">
        <v>70</v>
      </c>
      <c r="S148" s="48">
        <f>ABS(S147)</f>
        <v>4455519.946223502</v>
      </c>
      <c r="T148" s="48">
        <f>ABS(T147)</f>
        <v>5980214.8940382451</v>
      </c>
      <c r="U148" s="48"/>
      <c r="V148" s="48"/>
      <c r="W148" s="49"/>
      <c r="X148" s="49"/>
      <c r="AA148" s="30"/>
      <c r="AB148" s="30"/>
    </row>
    <row r="149" spans="18:28" x14ac:dyDescent="0.25">
      <c r="S149" s="65" t="s">
        <v>65</v>
      </c>
      <c r="T149" s="65"/>
      <c r="U149" s="65"/>
      <c r="V149" s="65"/>
      <c r="W149" s="65"/>
      <c r="X149" s="65"/>
      <c r="Y149" s="65"/>
      <c r="Z149" s="65"/>
    </row>
    <row r="150" spans="18:28" x14ac:dyDescent="0.25">
      <c r="S150" s="65" t="s">
        <v>64</v>
      </c>
      <c r="T150" s="65"/>
      <c r="U150" s="65" t="s">
        <v>60</v>
      </c>
      <c r="V150" s="65"/>
      <c r="W150" s="65" t="s">
        <v>61</v>
      </c>
      <c r="X150" s="65"/>
      <c r="Y150" s="65" t="s">
        <v>62</v>
      </c>
      <c r="Z150" s="65"/>
      <c r="AA150" s="65" t="s">
        <v>68</v>
      </c>
      <c r="AB150" s="65"/>
    </row>
    <row r="151" spans="18:28" x14ac:dyDescent="0.25">
      <c r="S151" s="42" t="s">
        <v>55</v>
      </c>
      <c r="T151" s="43" t="s">
        <v>63</v>
      </c>
      <c r="U151" s="42" t="s">
        <v>55</v>
      </c>
      <c r="V151" s="43" t="s">
        <v>63</v>
      </c>
      <c r="W151" s="42" t="s">
        <v>55</v>
      </c>
      <c r="X151" s="43" t="s">
        <v>63</v>
      </c>
      <c r="Y151" s="42" t="s">
        <v>55</v>
      </c>
      <c r="Z151" s="43" t="s">
        <v>63</v>
      </c>
      <c r="AA151" s="42" t="s">
        <v>55</v>
      </c>
      <c r="AB151" s="43" t="s">
        <v>63</v>
      </c>
    </row>
    <row r="152" spans="18:28" x14ac:dyDescent="0.25">
      <c r="R152" t="s">
        <v>57</v>
      </c>
      <c r="S152">
        <f t="shared" ref="S152:S154" si="19">IF(ABS(S144)&lt;=ABS(T144),1,2)</f>
        <v>2</v>
      </c>
      <c r="T152">
        <f t="shared" ref="T152:T154" si="20">IF(ABS(T144)&lt;=ABS(S144),1,2)</f>
        <v>1</v>
      </c>
      <c r="U152" s="50">
        <f>RANK(U144,$U144:$V144,1)</f>
        <v>2</v>
      </c>
      <c r="V152">
        <f>RANK(V144,$U144:$V144,1)</f>
        <v>1</v>
      </c>
      <c r="W152" s="50">
        <f>RANK(W144,$W144:$X144,1)</f>
        <v>2</v>
      </c>
      <c r="X152">
        <f>RANK(X144,$W144:$X144,1)</f>
        <v>1</v>
      </c>
      <c r="Y152" s="50">
        <f>RANK(Y144,$Y144:$Z144,1)</f>
        <v>2</v>
      </c>
      <c r="Z152">
        <f>RANK(Z144,$Y144:$Z144,1)</f>
        <v>1</v>
      </c>
    </row>
    <row r="153" spans="18:28" x14ac:dyDescent="0.25">
      <c r="R153" t="s">
        <v>58</v>
      </c>
      <c r="S153">
        <f t="shared" si="19"/>
        <v>1</v>
      </c>
      <c r="T153">
        <f t="shared" si="20"/>
        <v>2</v>
      </c>
      <c r="U153" s="50">
        <f t="shared" ref="U153:V154" si="21">RANK(U145,$U145:$V145,1)</f>
        <v>1</v>
      </c>
      <c r="V153">
        <f t="shared" si="21"/>
        <v>2</v>
      </c>
      <c r="W153" s="50">
        <f t="shared" ref="W153:X154" si="22">RANK(W145,$W145:$X145,1)</f>
        <v>1</v>
      </c>
      <c r="X153">
        <f t="shared" si="22"/>
        <v>2</v>
      </c>
      <c r="Y153" s="50">
        <f t="shared" ref="Y153:Z154" si="23">RANK(Y145,$Y145:$Z145,1)</f>
        <v>1</v>
      </c>
      <c r="Z153">
        <f t="shared" si="23"/>
        <v>2</v>
      </c>
    </row>
    <row r="154" spans="18:28" x14ac:dyDescent="0.25">
      <c r="R154" t="s">
        <v>59</v>
      </c>
      <c r="S154" s="52">
        <f t="shared" si="19"/>
        <v>1</v>
      </c>
      <c r="T154" s="59">
        <f t="shared" si="20"/>
        <v>2</v>
      </c>
      <c r="U154" s="58">
        <f t="shared" si="21"/>
        <v>1</v>
      </c>
      <c r="V154" s="52">
        <f t="shared" si="21"/>
        <v>2</v>
      </c>
      <c r="W154" s="58">
        <f t="shared" si="22"/>
        <v>1</v>
      </c>
      <c r="X154" s="52">
        <f t="shared" si="22"/>
        <v>2</v>
      </c>
      <c r="Y154" s="58">
        <f t="shared" si="23"/>
        <v>1</v>
      </c>
      <c r="Z154" s="52">
        <f t="shared" si="23"/>
        <v>2</v>
      </c>
      <c r="AA154" s="52"/>
      <c r="AB154" s="52"/>
    </row>
    <row r="155" spans="18:28" x14ac:dyDescent="0.25">
      <c r="R155" t="s">
        <v>69</v>
      </c>
      <c r="S155">
        <f>IF(ABS(S147)&lt;=ABS(T147),1,2)</f>
        <v>1</v>
      </c>
      <c r="T155">
        <f>IF(ABS(T147)&lt;=ABS(S147),1,2)</f>
        <v>2</v>
      </c>
      <c r="U155">
        <f>RANK(U147,$U147:$V147,1)</f>
        <v>1</v>
      </c>
      <c r="V155">
        <f>RANK(V147,$U147:$V147,1)</f>
        <v>2</v>
      </c>
      <c r="W155">
        <f>RANK(W147,$W147:$X147,1)</f>
        <v>1</v>
      </c>
      <c r="X155">
        <f>RANK(X147,$W147:$X147,1)</f>
        <v>2</v>
      </c>
      <c r="Y155">
        <f>RANK(Y147,$Y147:$Z147,1)</f>
        <v>1</v>
      </c>
      <c r="Z155">
        <f>RANK(Z147,$Y147:$Z147,1)</f>
        <v>2</v>
      </c>
      <c r="AA155">
        <f>RANK(AA147,$AA147:$AB147,1)</f>
        <v>1</v>
      </c>
      <c r="AB155">
        <f>RANK(AB147,$AA147:$AB147,1)</f>
        <v>2</v>
      </c>
    </row>
    <row r="157" spans="18:28" x14ac:dyDescent="0.25">
      <c r="S157" s="64" t="s">
        <v>66</v>
      </c>
      <c r="T157" s="64"/>
    </row>
    <row r="158" spans="18:28" x14ac:dyDescent="0.25">
      <c r="S158" s="42" t="s">
        <v>55</v>
      </c>
      <c r="T158" s="43" t="s">
        <v>63</v>
      </c>
      <c r="V158" s="52" t="s">
        <v>67</v>
      </c>
    </row>
    <row r="159" spans="18:28" x14ac:dyDescent="0.25">
      <c r="S159" s="51">
        <f>AVERAGE(S155,U155,W155,Y155)</f>
        <v>1</v>
      </c>
      <c r="T159" s="51">
        <f>AVERAGE(T155,V155,X155,Z155)</f>
        <v>2</v>
      </c>
      <c r="V159" s="53" t="str">
        <f>IF(S159&lt;=T159,$S$158,$T$158)</f>
        <v>Returns Only</v>
      </c>
    </row>
    <row r="162" spans="19:20" x14ac:dyDescent="0.25">
      <c r="S162" s="49"/>
      <c r="T162" s="49"/>
    </row>
  </sheetData>
  <mergeCells count="23">
    <mergeCell ref="S157:T157"/>
    <mergeCell ref="AA142:AB142"/>
    <mergeCell ref="S149:Z149"/>
    <mergeCell ref="S150:T150"/>
    <mergeCell ref="U150:V150"/>
    <mergeCell ref="W150:X150"/>
    <mergeCell ref="Y150:Z150"/>
    <mergeCell ref="AA150:AB150"/>
    <mergeCell ref="S142:T142"/>
    <mergeCell ref="U142:V142"/>
    <mergeCell ref="W142:X142"/>
    <mergeCell ref="Y142:Z142"/>
    <mergeCell ref="U103:V103"/>
    <mergeCell ref="W103:X103"/>
    <mergeCell ref="Y103:Z103"/>
    <mergeCell ref="F104:H104"/>
    <mergeCell ref="O104:Q104"/>
    <mergeCell ref="S103:T103"/>
    <mergeCell ref="C2:E2"/>
    <mergeCell ref="F2:Q2"/>
    <mergeCell ref="C3:E3"/>
    <mergeCell ref="F3:H3"/>
    <mergeCell ref="I3:Q3"/>
  </mergeCells>
  <pageMargins left="0.7" right="0.7" top="0.75" bottom="0.75" header="0.3" footer="0.3"/>
  <customProperties>
    <customPr name="OrphanNamesChecked" r:id="rId1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946E8-3DA1-446B-AFF9-8DF5ED643FA8}">
  <dimension ref="B2:AB162"/>
  <sheetViews>
    <sheetView topLeftCell="F1" workbookViewId="0">
      <pane ySplit="4" topLeftCell="A132" activePane="bottomLeft" state="frozen"/>
      <selection activeCell="R159" sqref="R159"/>
      <selection pane="bottomLeft" activeCell="R159" sqref="R159"/>
    </sheetView>
  </sheetViews>
  <sheetFormatPr defaultRowHeight="15" x14ac:dyDescent="0.25"/>
  <cols>
    <col min="2" max="2" width="14.7109375" bestFit="1" customWidth="1"/>
    <col min="3" max="17" width="13" customWidth="1"/>
    <col min="18" max="18" width="22.5703125" bestFit="1" customWidth="1"/>
    <col min="19" max="19" width="13.28515625" bestFit="1" customWidth="1"/>
    <col min="20" max="20" width="12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2.140625" bestFit="1" customWidth="1"/>
    <col min="25" max="26" width="20" bestFit="1" customWidth="1"/>
    <col min="27" max="28" width="14.7109375" customWidth="1"/>
  </cols>
  <sheetData>
    <row r="2" spans="2:17" x14ac:dyDescent="0.25">
      <c r="C2" s="61" t="s">
        <v>41</v>
      </c>
      <c r="D2" s="61"/>
      <c r="E2" s="61"/>
      <c r="F2" s="61" t="s">
        <v>44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x14ac:dyDescent="0.25">
      <c r="C3" s="62"/>
      <c r="D3" s="62"/>
      <c r="E3" s="62"/>
      <c r="F3" s="63" t="s">
        <v>55</v>
      </c>
      <c r="G3" s="63"/>
      <c r="H3" s="63"/>
      <c r="I3" s="63" t="s">
        <v>56</v>
      </c>
      <c r="J3" s="63"/>
      <c r="K3" s="63"/>
      <c r="L3" s="63"/>
      <c r="M3" s="63"/>
      <c r="N3" s="63"/>
      <c r="O3" s="63"/>
      <c r="P3" s="63"/>
      <c r="Q3" s="63"/>
    </row>
    <row r="4" spans="2:17" x14ac:dyDescent="0.25">
      <c r="B4" t="s">
        <v>0</v>
      </c>
      <c r="C4" s="26" t="s">
        <v>42</v>
      </c>
      <c r="D4" s="26" t="s">
        <v>43</v>
      </c>
      <c r="E4" s="26" t="s">
        <v>45</v>
      </c>
      <c r="F4" s="26" t="s">
        <v>49</v>
      </c>
      <c r="G4" s="26" t="s">
        <v>50</v>
      </c>
      <c r="H4" s="26" t="s">
        <v>51</v>
      </c>
      <c r="I4" s="26" t="s">
        <v>46</v>
      </c>
      <c r="J4" s="26" t="s">
        <v>47</v>
      </c>
      <c r="K4" s="26" t="s">
        <v>48</v>
      </c>
      <c r="L4" s="26" t="s">
        <v>52</v>
      </c>
      <c r="M4" s="26" t="s">
        <v>53</v>
      </c>
      <c r="N4" s="26" t="s">
        <v>54</v>
      </c>
      <c r="O4" s="26" t="s">
        <v>49</v>
      </c>
      <c r="P4" s="26" t="s">
        <v>50</v>
      </c>
      <c r="Q4" s="26" t="s">
        <v>51</v>
      </c>
    </row>
    <row r="5" spans="2:17" x14ac:dyDescent="0.25">
      <c r="B5" s="27">
        <v>41670</v>
      </c>
      <c r="C5" s="30">
        <f>Sales!J148</f>
        <v>524638</v>
      </c>
      <c r="D5" s="30">
        <f>Returns!J149</f>
        <v>663580</v>
      </c>
      <c r="E5" s="31">
        <f>IFERROR(D5/C5,0)</f>
        <v>1.2648340379461649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2:17" x14ac:dyDescent="0.25">
      <c r="B6" s="27">
        <v>41698</v>
      </c>
      <c r="C6" s="30">
        <f>Sales!J149</f>
        <v>477562</v>
      </c>
      <c r="D6" s="30">
        <f>Returns!J150</f>
        <v>456147</v>
      </c>
      <c r="E6" s="31">
        <f t="shared" ref="E6:E69" si="0">IFERROR(D6/C6,0)</f>
        <v>0.95515765492229276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2:17" x14ac:dyDescent="0.25">
      <c r="B7" s="27">
        <v>41729</v>
      </c>
      <c r="C7" s="30">
        <f>Sales!J150</f>
        <v>669696</v>
      </c>
      <c r="D7" s="30">
        <f>Returns!J151</f>
        <v>572703</v>
      </c>
      <c r="E7" s="31">
        <f t="shared" si="0"/>
        <v>0.85516861381880738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2:17" x14ac:dyDescent="0.25">
      <c r="B8" s="27">
        <v>41759</v>
      </c>
      <c r="C8" s="30">
        <f>Sales!J151</f>
        <v>531421</v>
      </c>
      <c r="D8" s="30">
        <f>Returns!J152</f>
        <v>639208</v>
      </c>
      <c r="E8" s="31">
        <f t="shared" si="0"/>
        <v>1.2028278897521927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2:17" x14ac:dyDescent="0.25">
      <c r="B9" s="27">
        <v>41790</v>
      </c>
      <c r="C9" s="30">
        <f>Sales!J152</f>
        <v>626181</v>
      </c>
      <c r="D9" s="30">
        <f>Returns!J153</f>
        <v>695126</v>
      </c>
      <c r="E9" s="31">
        <f t="shared" si="0"/>
        <v>1.1101039475806516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2:17" x14ac:dyDescent="0.25">
      <c r="B10" s="27">
        <v>41820</v>
      </c>
      <c r="C10" s="30">
        <f>Sales!J153</f>
        <v>792383</v>
      </c>
      <c r="D10" s="30">
        <f>Returns!J154</f>
        <v>585912</v>
      </c>
      <c r="E10" s="31">
        <f t="shared" si="0"/>
        <v>0.73943030075102567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2:17" x14ac:dyDescent="0.25">
      <c r="B11" s="27">
        <v>41851</v>
      </c>
      <c r="C11" s="30">
        <f>Sales!J154</f>
        <v>686799</v>
      </c>
      <c r="D11" s="30">
        <f>Returns!J155</f>
        <v>681778</v>
      </c>
      <c r="E11" s="31">
        <f t="shared" si="0"/>
        <v>0.99268927298962284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2:17" x14ac:dyDescent="0.25">
      <c r="B12" s="27">
        <v>41882</v>
      </c>
      <c r="C12" s="30">
        <f>Sales!J155</f>
        <v>726861</v>
      </c>
      <c r="D12" s="30">
        <f>Returns!J156</f>
        <v>583826</v>
      </c>
      <c r="E12" s="31">
        <f t="shared" si="0"/>
        <v>0.80321547035815655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2:17" x14ac:dyDescent="0.25">
      <c r="B13" s="27">
        <v>41912</v>
      </c>
      <c r="C13" s="30">
        <f>Sales!J156</f>
        <v>667221</v>
      </c>
      <c r="D13" s="30">
        <f>Returns!J157</f>
        <v>619115</v>
      </c>
      <c r="E13" s="31">
        <f t="shared" si="0"/>
        <v>0.92790095035977582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x14ac:dyDescent="0.25">
      <c r="B14" s="27">
        <v>41943</v>
      </c>
      <c r="C14" s="30">
        <f>Sales!J157</f>
        <v>798173</v>
      </c>
      <c r="D14" s="30">
        <f>Returns!J158</f>
        <v>637252</v>
      </c>
      <c r="E14" s="31">
        <f t="shared" si="0"/>
        <v>0.7983883193242568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2:17" x14ac:dyDescent="0.25">
      <c r="B15" s="27">
        <v>41973</v>
      </c>
      <c r="C15" s="30">
        <f>Sales!J158</f>
        <v>668306</v>
      </c>
      <c r="D15" s="30">
        <f>Returns!J159</f>
        <v>470458</v>
      </c>
      <c r="E15" s="31">
        <f t="shared" si="0"/>
        <v>0.70395597226420237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2:17" x14ac:dyDescent="0.25">
      <c r="B16" s="27">
        <v>42004</v>
      </c>
      <c r="C16" s="30">
        <f>Sales!J159</f>
        <v>996722</v>
      </c>
      <c r="D16" s="30">
        <f>Returns!J160</f>
        <v>520027</v>
      </c>
      <c r="E16" s="31">
        <f t="shared" si="0"/>
        <v>0.52173725472097532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2:17" x14ac:dyDescent="0.25">
      <c r="B17" s="27">
        <v>42035</v>
      </c>
      <c r="C17" s="30">
        <f>Sales!J160</f>
        <v>479546</v>
      </c>
      <c r="D17" s="30">
        <f>Returns!J161</f>
        <v>618415</v>
      </c>
      <c r="E17" s="31">
        <f t="shared" si="0"/>
        <v>1.2895843151647599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7" x14ac:dyDescent="0.25">
      <c r="B18" s="27">
        <v>42063</v>
      </c>
      <c r="C18" s="30">
        <f>Sales!J161</f>
        <v>550212</v>
      </c>
      <c r="D18" s="30">
        <f>Returns!J162</f>
        <v>484687</v>
      </c>
      <c r="E18" s="31">
        <f t="shared" si="0"/>
        <v>0.88090954032263924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2:17" x14ac:dyDescent="0.25">
      <c r="B19" s="27">
        <v>42094</v>
      </c>
      <c r="C19" s="30">
        <f>Sales!J162</f>
        <v>809028</v>
      </c>
      <c r="D19" s="30">
        <f>Returns!J163</f>
        <v>630854</v>
      </c>
      <c r="E19" s="31">
        <f t="shared" si="0"/>
        <v>0.77976782014961166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2:17" x14ac:dyDescent="0.25">
      <c r="B20" s="27">
        <v>42124</v>
      </c>
      <c r="C20" s="30">
        <f>Sales!J163</f>
        <v>532136</v>
      </c>
      <c r="D20" s="30">
        <f>Returns!J164</f>
        <v>672923</v>
      </c>
      <c r="E20" s="31">
        <f t="shared" si="0"/>
        <v>1.2645695837154411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2:17" x14ac:dyDescent="0.25">
      <c r="B21" s="27">
        <v>42155</v>
      </c>
      <c r="C21" s="30">
        <f>Sales!J164</f>
        <v>592928</v>
      </c>
      <c r="D21" s="30">
        <f>Returns!J165</f>
        <v>607751</v>
      </c>
      <c r="E21" s="31">
        <f t="shared" si="0"/>
        <v>1.024999662690917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2:17" x14ac:dyDescent="0.25">
      <c r="B22" s="27">
        <v>42185</v>
      </c>
      <c r="C22" s="30">
        <f>Sales!J165</f>
        <v>843679</v>
      </c>
      <c r="D22" s="30">
        <f>Returns!J166</f>
        <v>625301</v>
      </c>
      <c r="E22" s="31">
        <f t="shared" si="0"/>
        <v>0.74115984871023222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2:17" x14ac:dyDescent="0.25">
      <c r="B23" s="27">
        <v>42216</v>
      </c>
      <c r="C23" s="30">
        <f>Sales!J166</f>
        <v>648445</v>
      </c>
      <c r="D23" s="30">
        <f>Returns!J167</f>
        <v>660801</v>
      </c>
      <c r="E23" s="31">
        <f t="shared" si="0"/>
        <v>1.0190548157515287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2:17" x14ac:dyDescent="0.25">
      <c r="B24" s="28">
        <v>42247</v>
      </c>
      <c r="C24" s="30">
        <f>Sales!J167</f>
        <v>666999</v>
      </c>
      <c r="D24" s="30">
        <f>Returns!J168</f>
        <v>611672</v>
      </c>
      <c r="E24" s="31">
        <f t="shared" si="0"/>
        <v>0.91705085015119958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2:17" x14ac:dyDescent="0.25">
      <c r="B25" s="28">
        <v>42277</v>
      </c>
      <c r="C25" s="30">
        <f>Sales!J168</f>
        <v>633452</v>
      </c>
      <c r="D25" s="30">
        <f>Returns!J169</f>
        <v>633205</v>
      </c>
      <c r="E25" s="31">
        <f t="shared" si="0"/>
        <v>0.99961007305999505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7" x14ac:dyDescent="0.25">
      <c r="B26" s="28">
        <v>42308</v>
      </c>
      <c r="C26" s="30">
        <f>Sales!J169</f>
        <v>941343</v>
      </c>
      <c r="D26" s="30">
        <f>Returns!J170</f>
        <v>607944</v>
      </c>
      <c r="E26" s="31">
        <f t="shared" si="0"/>
        <v>0.64582622912158483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2:17" x14ac:dyDescent="0.25">
      <c r="B27" s="28">
        <v>42338</v>
      </c>
      <c r="C27" s="30">
        <f>Sales!J170</f>
        <v>712154</v>
      </c>
      <c r="D27" s="30">
        <f>Returns!J171</f>
        <v>524087</v>
      </c>
      <c r="E27" s="31">
        <f t="shared" si="0"/>
        <v>0.73591807389974639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x14ac:dyDescent="0.25">
      <c r="B28" s="28">
        <v>42369</v>
      </c>
      <c r="C28" s="30">
        <f>Sales!J171</f>
        <v>888955</v>
      </c>
      <c r="D28" s="30">
        <f>Returns!J172</f>
        <v>497572</v>
      </c>
      <c r="E28" s="31">
        <f t="shared" si="0"/>
        <v>0.55972687031402035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2:17" x14ac:dyDescent="0.25">
      <c r="B29" s="27">
        <v>42400</v>
      </c>
      <c r="C29" s="30">
        <f>Sales!J172</f>
        <v>419543</v>
      </c>
      <c r="D29" s="30">
        <f>Returns!J173</f>
        <v>612014</v>
      </c>
      <c r="E29" s="31">
        <f t="shared" si="0"/>
        <v>1.4587634640549361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7" x14ac:dyDescent="0.25">
      <c r="B30" s="27">
        <v>42429</v>
      </c>
      <c r="C30" s="30">
        <f>Sales!J173</f>
        <v>544833</v>
      </c>
      <c r="D30" s="30">
        <f>Returns!J174</f>
        <v>572768</v>
      </c>
      <c r="E30" s="31">
        <f t="shared" si="0"/>
        <v>1.0512725917850057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2:17" x14ac:dyDescent="0.25">
      <c r="B31" s="27">
        <v>42460</v>
      </c>
      <c r="C31" s="30">
        <f>Sales!J174</f>
        <v>749863</v>
      </c>
      <c r="D31" s="30">
        <f>Returns!J175</f>
        <v>597705</v>
      </c>
      <c r="E31" s="31">
        <f t="shared" si="0"/>
        <v>0.7970856009697771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17" x14ac:dyDescent="0.25">
      <c r="B32" s="27">
        <v>42490</v>
      </c>
      <c r="C32" s="30">
        <f>Sales!J175</f>
        <v>478066</v>
      </c>
      <c r="D32" s="30">
        <f>Returns!J176</f>
        <v>647537</v>
      </c>
      <c r="E32" s="31">
        <f t="shared" si="0"/>
        <v>1.3544928942865631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2:17" x14ac:dyDescent="0.25">
      <c r="B33" s="27">
        <v>42521</v>
      </c>
      <c r="C33" s="30">
        <f>Sales!J176</f>
        <v>621275</v>
      </c>
      <c r="D33" s="30">
        <f>Returns!J177</f>
        <v>597810</v>
      </c>
      <c r="E33" s="31">
        <f t="shared" si="0"/>
        <v>0.96223089614100032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2:17" x14ac:dyDescent="0.25">
      <c r="B34" s="27">
        <v>42551</v>
      </c>
      <c r="C34" s="30">
        <f>Sales!J177</f>
        <v>793615</v>
      </c>
      <c r="D34" s="30">
        <f>Returns!J178</f>
        <v>598960</v>
      </c>
      <c r="E34" s="31">
        <f t="shared" si="0"/>
        <v>0.75472363803607545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2:17" x14ac:dyDescent="0.25">
      <c r="B35" s="27">
        <v>42582</v>
      </c>
      <c r="C35" s="30">
        <f>Sales!J178</f>
        <v>582999</v>
      </c>
      <c r="D35" s="30">
        <f>Returns!J179</f>
        <v>599970</v>
      </c>
      <c r="E35" s="31">
        <f t="shared" si="0"/>
        <v>1.02910982694653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2:17" x14ac:dyDescent="0.25">
      <c r="B36" s="27">
        <v>42613</v>
      </c>
      <c r="C36" s="30">
        <f>Sales!J179</f>
        <v>713503</v>
      </c>
      <c r="D36" s="30">
        <f>Returns!J180</f>
        <v>641074</v>
      </c>
      <c r="E36" s="31">
        <f t="shared" si="0"/>
        <v>0.89848816332937631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2:17" x14ac:dyDescent="0.25">
      <c r="B37" s="27">
        <v>42643</v>
      </c>
      <c r="C37" s="30">
        <f>Sales!J180</f>
        <v>596900</v>
      </c>
      <c r="D37" s="30">
        <f>Returns!J181</f>
        <v>592473</v>
      </c>
      <c r="E37" s="31">
        <f t="shared" si="0"/>
        <v>0.99258334729435416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x14ac:dyDescent="0.25">
      <c r="B38" s="27">
        <v>42674</v>
      </c>
      <c r="C38" s="30">
        <f>Sales!J181</f>
        <v>907985</v>
      </c>
      <c r="D38" s="30">
        <f>Returns!J182</f>
        <v>553672</v>
      </c>
      <c r="E38" s="31">
        <f t="shared" si="0"/>
        <v>0.60978099858477841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2:17" x14ac:dyDescent="0.25">
      <c r="B39" s="27">
        <v>42704</v>
      </c>
      <c r="C39" s="30">
        <f>Sales!J182</f>
        <v>718970</v>
      </c>
      <c r="D39" s="30">
        <f>Returns!J183</f>
        <v>546805</v>
      </c>
      <c r="E39" s="31">
        <f t="shared" si="0"/>
        <v>0.76053938272806931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2:17" x14ac:dyDescent="0.25">
      <c r="B40" s="27">
        <v>42735</v>
      </c>
      <c r="C40" s="30">
        <f>Sales!J183</f>
        <v>841590</v>
      </c>
      <c r="D40" s="30">
        <f>Returns!J184</f>
        <v>457727</v>
      </c>
      <c r="E40" s="31">
        <f t="shared" si="0"/>
        <v>0.5438836012785323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2:17" x14ac:dyDescent="0.25">
      <c r="B41" s="27">
        <v>42766</v>
      </c>
      <c r="C41" s="30">
        <f>Sales!J184</f>
        <v>499970</v>
      </c>
      <c r="D41" s="30">
        <f>Returns!J185</f>
        <v>627211</v>
      </c>
      <c r="E41" s="31">
        <f t="shared" si="0"/>
        <v>1.2544972698361903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2:17" x14ac:dyDescent="0.25">
      <c r="B42" s="27">
        <v>42794</v>
      </c>
      <c r="C42" s="30">
        <f>Sales!J185</f>
        <v>477315</v>
      </c>
      <c r="D42" s="30">
        <f>Returns!J186</f>
        <v>496101</v>
      </c>
      <c r="E42" s="31">
        <f t="shared" si="0"/>
        <v>1.0393576568932466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2:17" x14ac:dyDescent="0.25">
      <c r="B43" s="27">
        <v>42825</v>
      </c>
      <c r="C43" s="30">
        <f>Sales!J186</f>
        <v>754518</v>
      </c>
      <c r="D43" s="30">
        <f>Returns!J187</f>
        <v>586334</v>
      </c>
      <c r="E43" s="31">
        <f t="shared" si="0"/>
        <v>0.77709743173787771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2:17" x14ac:dyDescent="0.25">
      <c r="B44" s="27">
        <v>42855</v>
      </c>
      <c r="C44" s="30">
        <f>Sales!J187</f>
        <v>509812</v>
      </c>
      <c r="D44" s="30">
        <f>Returns!J188</f>
        <v>577992</v>
      </c>
      <c r="E44" s="31">
        <f t="shared" si="0"/>
        <v>1.1337355731132261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7" x14ac:dyDescent="0.25">
      <c r="B45" s="27">
        <v>42886</v>
      </c>
      <c r="C45" s="30">
        <f>Sales!J188</f>
        <v>731716</v>
      </c>
      <c r="D45" s="30">
        <f>Returns!J189</f>
        <v>693055</v>
      </c>
      <c r="E45" s="31">
        <f t="shared" si="0"/>
        <v>0.9471639269880664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x14ac:dyDescent="0.25">
      <c r="B46" s="27">
        <v>42916</v>
      </c>
      <c r="C46" s="30">
        <f>Sales!J189</f>
        <v>716864</v>
      </c>
      <c r="D46" s="30">
        <f>Returns!J190</f>
        <v>615082</v>
      </c>
      <c r="E46" s="31">
        <f t="shared" si="0"/>
        <v>0.85801769931256133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7" x14ac:dyDescent="0.25">
      <c r="B47" s="27">
        <v>42947</v>
      </c>
      <c r="C47" s="30">
        <f>Sales!J190</f>
        <v>655834</v>
      </c>
      <c r="D47" s="30">
        <f>Returns!J191</f>
        <v>622571</v>
      </c>
      <c r="E47" s="31">
        <f t="shared" si="0"/>
        <v>0.94928137303037052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7" x14ac:dyDescent="0.25">
      <c r="B48" s="27">
        <v>42978</v>
      </c>
      <c r="C48" s="30">
        <f>Sales!J191</f>
        <v>781734</v>
      </c>
      <c r="D48" s="30">
        <f>Returns!J192</f>
        <v>662282</v>
      </c>
      <c r="E48" s="31">
        <f t="shared" si="0"/>
        <v>0.84719610506898768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2:17" x14ac:dyDescent="0.25">
      <c r="B49" s="27">
        <v>43008</v>
      </c>
      <c r="C49" s="30">
        <f>Sales!J192</f>
        <v>576354</v>
      </c>
      <c r="D49" s="30">
        <f>Returns!J193</f>
        <v>596600</v>
      </c>
      <c r="E49" s="31">
        <f t="shared" si="0"/>
        <v>1.0351277166463666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2:17" x14ac:dyDescent="0.25">
      <c r="B50" s="27">
        <v>43039</v>
      </c>
      <c r="C50" s="30">
        <f>Sales!J193</f>
        <v>817578</v>
      </c>
      <c r="D50" s="30">
        <f>Returns!J194</f>
        <v>606326</v>
      </c>
      <c r="E50" s="31">
        <f t="shared" si="0"/>
        <v>0.74161242107786662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2:17" x14ac:dyDescent="0.25">
      <c r="B51" s="27">
        <v>43069</v>
      </c>
      <c r="C51" s="30">
        <f>Sales!J194</f>
        <v>725840</v>
      </c>
      <c r="D51" s="30">
        <f>Returns!J195</f>
        <v>485666</v>
      </c>
      <c r="E51" s="31">
        <f t="shared" si="0"/>
        <v>0.66910889452220879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2:17" x14ac:dyDescent="0.25">
      <c r="B52" s="27">
        <v>43100</v>
      </c>
      <c r="C52" s="30">
        <f>Sales!J195</f>
        <v>841755</v>
      </c>
      <c r="D52" s="30">
        <f>Returns!J196</f>
        <v>508762</v>
      </c>
      <c r="E52" s="31">
        <f t="shared" si="0"/>
        <v>0.60440627023302507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2:17" x14ac:dyDescent="0.25">
      <c r="B53" s="27">
        <v>43131</v>
      </c>
      <c r="C53" s="30">
        <f>Sales!J196</f>
        <v>476203</v>
      </c>
      <c r="D53" s="30">
        <f>Returns!J197</f>
        <v>603434</v>
      </c>
      <c r="E53" s="31">
        <f t="shared" si="0"/>
        <v>1.2671780732166744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2:17" x14ac:dyDescent="0.25">
      <c r="B54" s="27">
        <v>43159</v>
      </c>
      <c r="C54" s="30">
        <f>Sales!J197</f>
        <v>496851</v>
      </c>
      <c r="D54" s="30">
        <f>Returns!J198</f>
        <v>407285</v>
      </c>
      <c r="E54" s="31">
        <f t="shared" si="0"/>
        <v>0.81973267639594161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2:17" x14ac:dyDescent="0.25">
      <c r="B55" s="27">
        <v>43190</v>
      </c>
      <c r="C55" s="30">
        <f>Sales!J198</f>
        <v>714072</v>
      </c>
      <c r="D55" s="30">
        <f>Returns!J199</f>
        <v>589514</v>
      </c>
      <c r="E55" s="31">
        <f t="shared" si="0"/>
        <v>0.82556660952957128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2:17" x14ac:dyDescent="0.25">
      <c r="B56" s="27">
        <v>43220</v>
      </c>
      <c r="C56" s="30">
        <f>Sales!J199</f>
        <v>537315</v>
      </c>
      <c r="D56" s="30">
        <f>Returns!J200</f>
        <v>616457</v>
      </c>
      <c r="E56" s="31">
        <f t="shared" si="0"/>
        <v>1.1472916259549799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2:17" x14ac:dyDescent="0.25">
      <c r="B57" s="27">
        <v>43251</v>
      </c>
      <c r="C57" s="30">
        <f>Sales!J200</f>
        <v>800709</v>
      </c>
      <c r="D57" s="30">
        <f>Returns!J201</f>
        <v>802808</v>
      </c>
      <c r="E57" s="31">
        <f t="shared" si="0"/>
        <v>1.0026214267605336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7" x14ac:dyDescent="0.25">
      <c r="B58" s="27">
        <v>43281</v>
      </c>
      <c r="C58" s="30">
        <f>Sales!J201</f>
        <v>680388</v>
      </c>
      <c r="D58" s="30">
        <f>Returns!J202</f>
        <v>597386</v>
      </c>
      <c r="E58" s="31">
        <f t="shared" si="0"/>
        <v>0.87800784258393738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7" x14ac:dyDescent="0.25">
      <c r="B59" s="27">
        <v>43312</v>
      </c>
      <c r="C59" s="30">
        <f>Sales!J202</f>
        <v>690772</v>
      </c>
      <c r="D59" s="30">
        <f>Returns!J203</f>
        <v>657493</v>
      </c>
      <c r="E59" s="31">
        <f t="shared" si="0"/>
        <v>0.95182346707741483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7" x14ac:dyDescent="0.25">
      <c r="B60" s="27">
        <v>43343</v>
      </c>
      <c r="C60" s="30">
        <f>Sales!J203</f>
        <v>783425</v>
      </c>
      <c r="D60" s="30">
        <f>Returns!J204</f>
        <v>656985</v>
      </c>
      <c r="E60" s="31">
        <f t="shared" si="0"/>
        <v>0.83860612056035999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7" x14ac:dyDescent="0.25">
      <c r="B61" s="27">
        <v>43373</v>
      </c>
      <c r="C61" s="30">
        <f>Sales!J204</f>
        <v>565849</v>
      </c>
      <c r="D61" s="30">
        <f>Returns!J205</f>
        <v>552782</v>
      </c>
      <c r="E61" s="31">
        <f t="shared" si="0"/>
        <v>0.97690726677965323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2:17" x14ac:dyDescent="0.25">
      <c r="B62" s="27">
        <v>43404</v>
      </c>
      <c r="C62" s="30">
        <f>Sales!J205</f>
        <v>848023</v>
      </c>
      <c r="D62" s="30">
        <f>Returns!J206</f>
        <v>639542</v>
      </c>
      <c r="E62" s="31">
        <f t="shared" si="0"/>
        <v>0.7541564320779035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2:17" x14ac:dyDescent="0.25">
      <c r="B63" s="27">
        <v>43434</v>
      </c>
      <c r="C63" s="30">
        <f>Sales!J206</f>
        <v>744069</v>
      </c>
      <c r="D63" s="30">
        <f>Returns!J207</f>
        <v>499438</v>
      </c>
      <c r="E63" s="31">
        <f t="shared" si="0"/>
        <v>0.67122538366737494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2:17" x14ac:dyDescent="0.25">
      <c r="B64" s="27">
        <v>43465</v>
      </c>
      <c r="C64" s="30">
        <f>Sales!J207</f>
        <v>798698</v>
      </c>
      <c r="D64" s="30">
        <f>Returns!J208</f>
        <v>495251</v>
      </c>
      <c r="E64" s="31">
        <f t="shared" si="0"/>
        <v>0.6200729186751438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2:17" x14ac:dyDescent="0.25">
      <c r="B65" s="27">
        <v>43496</v>
      </c>
      <c r="C65" s="30">
        <f>Sales!J208</f>
        <v>565383</v>
      </c>
      <c r="D65" s="30">
        <f>Returns!J209</f>
        <v>620138</v>
      </c>
      <c r="E65" s="31">
        <f t="shared" si="0"/>
        <v>1.0968458549337352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2:17" x14ac:dyDescent="0.25">
      <c r="B66" s="27">
        <v>43524</v>
      </c>
      <c r="C66" s="30">
        <f>Sales!J209</f>
        <v>457748</v>
      </c>
      <c r="D66" s="30">
        <f>Returns!J210</f>
        <v>395997</v>
      </c>
      <c r="E66" s="31">
        <f t="shared" si="0"/>
        <v>0.86509826367346221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2:17" x14ac:dyDescent="0.25">
      <c r="B67" s="27">
        <v>43555</v>
      </c>
      <c r="C67" s="30">
        <f>Sales!J210</f>
        <v>600396</v>
      </c>
      <c r="D67" s="30">
        <f>Returns!J211</f>
        <v>621183</v>
      </c>
      <c r="E67" s="31">
        <f t="shared" si="0"/>
        <v>1.0346221493814083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2:17" x14ac:dyDescent="0.25">
      <c r="B68" s="27">
        <v>43585</v>
      </c>
      <c r="C68" s="30">
        <f>Sales!J211</f>
        <v>588744</v>
      </c>
      <c r="D68" s="30">
        <f>Returns!J212</f>
        <v>680932</v>
      </c>
      <c r="E68" s="31">
        <f t="shared" si="0"/>
        <v>1.1565841859959507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2:17" x14ac:dyDescent="0.25">
      <c r="B69" s="27">
        <v>43616</v>
      </c>
      <c r="C69" s="30">
        <f>Sales!J212</f>
        <v>755031</v>
      </c>
      <c r="D69" s="30">
        <f>Returns!J213</f>
        <v>629719</v>
      </c>
      <c r="E69" s="31">
        <f t="shared" si="0"/>
        <v>0.83403065569493173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2:17" x14ac:dyDescent="0.25">
      <c r="B70" s="27">
        <v>43646</v>
      </c>
      <c r="C70" s="30">
        <f>Sales!J213</f>
        <v>654249</v>
      </c>
      <c r="D70" s="30">
        <f>Returns!J214</f>
        <v>563070</v>
      </c>
      <c r="E70" s="31">
        <f t="shared" ref="E70:E133" si="1">IFERROR(D70/C70,0)</f>
        <v>0.8606356295538854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2:17" x14ac:dyDescent="0.25">
      <c r="B71" s="27">
        <v>43677</v>
      </c>
      <c r="C71" s="30">
        <f>Sales!J214</f>
        <v>724220</v>
      </c>
      <c r="D71" s="30">
        <f>Returns!J215</f>
        <v>666415</v>
      </c>
      <c r="E71" s="31">
        <f t="shared" si="1"/>
        <v>0.92018309353511363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2:17" x14ac:dyDescent="0.25">
      <c r="B72" s="27">
        <v>43708</v>
      </c>
      <c r="C72" s="30">
        <f>Sales!J215</f>
        <v>726830</v>
      </c>
      <c r="D72" s="30">
        <f>Returns!J216</f>
        <v>608404</v>
      </c>
      <c r="E72" s="31">
        <f t="shared" si="1"/>
        <v>0.83706506335731878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x14ac:dyDescent="0.25">
      <c r="B73" s="27">
        <v>43738</v>
      </c>
      <c r="C73" s="30">
        <f>Sales!J216</f>
        <v>586891</v>
      </c>
      <c r="D73" s="30">
        <f>Returns!J217</f>
        <v>573737</v>
      </c>
      <c r="E73" s="31">
        <f t="shared" si="1"/>
        <v>0.97758697952430695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2:17" x14ac:dyDescent="0.25">
      <c r="B74" s="27">
        <v>43769</v>
      </c>
      <c r="C74" s="30">
        <f>Sales!J217</f>
        <v>725952</v>
      </c>
      <c r="D74" s="30">
        <f>Returns!J218</f>
        <v>579078</v>
      </c>
      <c r="E74" s="31">
        <f t="shared" si="1"/>
        <v>0.79768083840253901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2:17" x14ac:dyDescent="0.25">
      <c r="B75" s="27">
        <v>43799</v>
      </c>
      <c r="C75" s="30">
        <f>Sales!J218</f>
        <v>671859</v>
      </c>
      <c r="D75" s="30">
        <f>Returns!J219</f>
        <v>457371</v>
      </c>
      <c r="E75" s="31">
        <f t="shared" si="1"/>
        <v>0.68075444401280627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2:17" x14ac:dyDescent="0.25">
      <c r="B76" s="27">
        <v>43830</v>
      </c>
      <c r="C76" s="30">
        <f>Sales!J219</f>
        <v>796429.99999999988</v>
      </c>
      <c r="D76" s="30">
        <f>Returns!J220</f>
        <v>449119</v>
      </c>
      <c r="E76" s="31">
        <f t="shared" si="1"/>
        <v>0.56391522167673247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2:17" x14ac:dyDescent="0.25">
      <c r="B77" s="27">
        <v>43861</v>
      </c>
      <c r="C77" s="30">
        <f>Sales!J220</f>
        <v>442396.00000000006</v>
      </c>
      <c r="D77" s="30">
        <f>Returns!J221</f>
        <v>556416</v>
      </c>
      <c r="E77" s="31">
        <f t="shared" si="1"/>
        <v>1.257732890894131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2:17" x14ac:dyDescent="0.25">
      <c r="B78" s="27">
        <v>43890</v>
      </c>
      <c r="C78" s="30">
        <f>Sales!J221</f>
        <v>445403.00000000006</v>
      </c>
      <c r="D78" s="30">
        <f>Returns!J222</f>
        <v>459490</v>
      </c>
      <c r="E78" s="31">
        <f t="shared" si="1"/>
        <v>1.0316275373089088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2:17" x14ac:dyDescent="0.25">
      <c r="B79" s="29">
        <v>43921</v>
      </c>
      <c r="C79" s="30">
        <f>Sales!J222</f>
        <v>686438</v>
      </c>
      <c r="D79" s="30">
        <f>Returns!J223</f>
        <v>520339.64920307137</v>
      </c>
      <c r="E79" s="31">
        <f t="shared" si="1"/>
        <v>0.75802861904945729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2:17" x14ac:dyDescent="0.25">
      <c r="B80" s="29">
        <v>43951</v>
      </c>
      <c r="C80" s="30">
        <f>Sales!J223</f>
        <v>598667</v>
      </c>
      <c r="D80" s="30">
        <f>Returns!J224</f>
        <v>556463.3605637853</v>
      </c>
      <c r="E80" s="31">
        <f t="shared" si="1"/>
        <v>0.92950398228695641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2:17" x14ac:dyDescent="0.25">
      <c r="B81" s="29">
        <v>43982</v>
      </c>
      <c r="C81" s="30">
        <f>Sales!J224</f>
        <v>670068</v>
      </c>
      <c r="D81" s="30">
        <f>Returns!J225</f>
        <v>581576.59706539917</v>
      </c>
      <c r="E81" s="31">
        <f t="shared" si="1"/>
        <v>0.86793668264325285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2:17" x14ac:dyDescent="0.25">
      <c r="B82" s="29">
        <v>44012</v>
      </c>
      <c r="C82" s="30">
        <f>Sales!J225</f>
        <v>643692</v>
      </c>
      <c r="D82" s="30">
        <f>Returns!J226</f>
        <v>509098.34480857564</v>
      </c>
      <c r="E82" s="31">
        <f t="shared" si="1"/>
        <v>0.79090363839938305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2:17" x14ac:dyDescent="0.25">
      <c r="B83" s="29">
        <v>44043</v>
      </c>
      <c r="C83" s="30">
        <f>Sales!J226</f>
        <v>668945</v>
      </c>
      <c r="D83" s="30">
        <f>Returns!J227</f>
        <v>562038.16838656191</v>
      </c>
      <c r="E83" s="31">
        <f t="shared" si="1"/>
        <v>0.84018591720778524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2:17" x14ac:dyDescent="0.25">
      <c r="B84" s="29">
        <v>44074</v>
      </c>
      <c r="C84" s="30">
        <f>Sales!J227</f>
        <v>703675</v>
      </c>
      <c r="D84" s="30">
        <f>Returns!J228</f>
        <v>541145.87997260666</v>
      </c>
      <c r="E84" s="31">
        <f t="shared" si="1"/>
        <v>0.76902814505646311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2:17" x14ac:dyDescent="0.25">
      <c r="B85" s="27">
        <v>44104</v>
      </c>
      <c r="C85" s="30">
        <f>Sales!J228</f>
        <v>627413</v>
      </c>
      <c r="D85" s="30">
        <f>Returns!J229</f>
        <v>570892</v>
      </c>
      <c r="E85" s="31">
        <f t="shared" si="1"/>
        <v>0.90991420324411509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2:17" x14ac:dyDescent="0.25">
      <c r="B86" s="27">
        <v>44135</v>
      </c>
      <c r="C86" s="30">
        <f>Sales!J229</f>
        <v>706886</v>
      </c>
      <c r="D86" s="30">
        <f>Returns!J230</f>
        <v>525473</v>
      </c>
      <c r="E86" s="31">
        <f t="shared" si="1"/>
        <v>0.74336314483523513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2:17" x14ac:dyDescent="0.25">
      <c r="B87" s="27">
        <v>44165</v>
      </c>
      <c r="C87" s="30">
        <f>Sales!J230</f>
        <v>791423</v>
      </c>
      <c r="D87" s="30">
        <f>Returns!J231</f>
        <v>451918</v>
      </c>
      <c r="E87" s="31">
        <f t="shared" si="1"/>
        <v>0.57101954327837323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2:17" x14ac:dyDescent="0.25">
      <c r="B88" s="27">
        <v>44196</v>
      </c>
      <c r="C88" s="30">
        <f>Sales!J231</f>
        <v>741686</v>
      </c>
      <c r="D88" s="30">
        <f>Returns!J232</f>
        <v>399416</v>
      </c>
      <c r="E88" s="31">
        <f t="shared" si="1"/>
        <v>0.53852438902716249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2:17" x14ac:dyDescent="0.25">
      <c r="B89" s="27">
        <v>44227</v>
      </c>
      <c r="C89" s="30">
        <f>Sales!J232</f>
        <v>372623</v>
      </c>
      <c r="D89" s="30">
        <f>Returns!J233</f>
        <v>519821</v>
      </c>
      <c r="E89" s="31">
        <f t="shared" si="1"/>
        <v>1.3950319760186569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2:17" x14ac:dyDescent="0.25">
      <c r="B90" s="27">
        <v>44255</v>
      </c>
      <c r="C90" s="30">
        <f>Sales!J233</f>
        <v>484621</v>
      </c>
      <c r="D90" s="30">
        <f>Returns!J234</f>
        <v>388460</v>
      </c>
      <c r="E90" s="31">
        <f t="shared" si="1"/>
        <v>0.80157483889472392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2:17" x14ac:dyDescent="0.25">
      <c r="B91" s="27">
        <v>44286</v>
      </c>
      <c r="C91" s="30">
        <f>Sales!J234</f>
        <v>590003</v>
      </c>
      <c r="D91" s="30">
        <f>Returns!J235</f>
        <v>597365</v>
      </c>
      <c r="E91" s="31">
        <f t="shared" si="1"/>
        <v>1.0124779026547324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2:17" x14ac:dyDescent="0.25">
      <c r="B92" s="27">
        <v>44316</v>
      </c>
      <c r="C92" s="30">
        <f>Sales!J235</f>
        <v>507751</v>
      </c>
      <c r="D92" s="30">
        <f>Returns!J236</f>
        <v>545580</v>
      </c>
      <c r="E92" s="31">
        <f t="shared" si="1"/>
        <v>1.0745030536621296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2:17" x14ac:dyDescent="0.25">
      <c r="B93" s="27">
        <v>44347</v>
      </c>
      <c r="C93" s="30">
        <f>Sales!J236</f>
        <v>568793</v>
      </c>
      <c r="D93" s="30">
        <f>Returns!J237</f>
        <v>499694</v>
      </c>
      <c r="E93" s="31">
        <f t="shared" si="1"/>
        <v>0.8785164374385761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2:17" x14ac:dyDescent="0.25">
      <c r="B94" s="27">
        <v>44377</v>
      </c>
      <c r="C94" s="30">
        <f>Sales!J237</f>
        <v>558386</v>
      </c>
      <c r="D94" s="30">
        <f>Returns!J238</f>
        <v>516291</v>
      </c>
      <c r="E94" s="31">
        <f t="shared" si="1"/>
        <v>0.92461308127352759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2:17" x14ac:dyDescent="0.25">
      <c r="B95" s="27">
        <v>44408</v>
      </c>
      <c r="C95" s="30">
        <f>Sales!J238</f>
        <v>631161</v>
      </c>
      <c r="D95" s="30">
        <f>Returns!J239</f>
        <v>557902</v>
      </c>
      <c r="E95" s="31">
        <f t="shared" si="1"/>
        <v>0.88392977386118599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2:17" x14ac:dyDescent="0.25">
      <c r="B96" s="27">
        <v>44439</v>
      </c>
      <c r="C96" s="30">
        <f>Sales!J239</f>
        <v>672077</v>
      </c>
      <c r="D96" s="30">
        <f>Returns!J240</f>
        <v>526879</v>
      </c>
      <c r="E96" s="31">
        <f t="shared" si="1"/>
        <v>0.78395630262603844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2:26" x14ac:dyDescent="0.25">
      <c r="B97" s="27">
        <v>44469</v>
      </c>
      <c r="C97" s="30">
        <f>Sales!J240</f>
        <v>553452</v>
      </c>
      <c r="D97" s="30">
        <f>Returns!J241</f>
        <v>476633</v>
      </c>
      <c r="E97" s="31">
        <f t="shared" si="1"/>
        <v>0.86120024862138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2:26" x14ac:dyDescent="0.25">
      <c r="B98" s="27">
        <v>44500</v>
      </c>
      <c r="C98" s="30">
        <f>Sales!J241</f>
        <v>610693</v>
      </c>
      <c r="D98" s="30">
        <f>Returns!J242</f>
        <v>516050</v>
      </c>
      <c r="E98" s="31">
        <f t="shared" si="1"/>
        <v>0.84502360433147261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2:26" x14ac:dyDescent="0.25">
      <c r="B99" s="27">
        <v>44530</v>
      </c>
      <c r="C99" s="30">
        <f>Sales!J242</f>
        <v>706416</v>
      </c>
      <c r="D99" s="30">
        <f>Returns!J243</f>
        <v>430307</v>
      </c>
      <c r="E99" s="31">
        <f t="shared" si="1"/>
        <v>0.60914107268238549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2:26" x14ac:dyDescent="0.25">
      <c r="B100" s="27">
        <v>44561</v>
      </c>
      <c r="C100" s="30">
        <f>Sales!J243</f>
        <v>711391</v>
      </c>
      <c r="D100" s="30">
        <f>Returns!J244</f>
        <v>328827.99999999994</v>
      </c>
      <c r="E100" s="31">
        <f t="shared" si="1"/>
        <v>0.46223244319930945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26" x14ac:dyDescent="0.25">
      <c r="B101" s="27">
        <v>44592</v>
      </c>
      <c r="C101" s="30">
        <f>Sales!J244</f>
        <v>337748</v>
      </c>
      <c r="D101" s="30">
        <f>Returns!J245</f>
        <v>459633</v>
      </c>
      <c r="E101" s="31">
        <f t="shared" si="1"/>
        <v>1.3608755640299868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26" x14ac:dyDescent="0.25">
      <c r="B102" s="27">
        <v>44620</v>
      </c>
      <c r="C102" s="30">
        <f>Sales!J245</f>
        <v>413855</v>
      </c>
      <c r="D102" s="30">
        <f>Returns!J246</f>
        <v>381591</v>
      </c>
      <c r="E102" s="31">
        <f t="shared" si="1"/>
        <v>0.92204032813424996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2:26" x14ac:dyDescent="0.25">
      <c r="B103" s="27">
        <v>44651</v>
      </c>
      <c r="C103" s="30">
        <f>Sales!J246</f>
        <v>584362</v>
      </c>
      <c r="D103" s="30">
        <f>Returns!J247</f>
        <v>505390</v>
      </c>
      <c r="E103" s="31">
        <f t="shared" si="1"/>
        <v>0.86485774228988199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S103" s="65" t="s">
        <v>64</v>
      </c>
      <c r="T103" s="65"/>
      <c r="U103" s="65" t="s">
        <v>60</v>
      </c>
      <c r="V103" s="65"/>
      <c r="W103" s="65" t="s">
        <v>61</v>
      </c>
      <c r="X103" s="65"/>
      <c r="Y103" s="65" t="s">
        <v>62</v>
      </c>
      <c r="Z103" s="65"/>
    </row>
    <row r="104" spans="2:26" x14ac:dyDescent="0.25">
      <c r="B104" s="32">
        <v>44681</v>
      </c>
      <c r="C104" s="33">
        <f>Sales!J247</f>
        <v>443869</v>
      </c>
      <c r="D104" s="33">
        <f>Returns!J248</f>
        <v>491731</v>
      </c>
      <c r="E104" s="34">
        <f t="shared" si="1"/>
        <v>1.1078291117424286</v>
      </c>
      <c r="F104" s="66" t="s">
        <v>55</v>
      </c>
      <c r="G104" s="66"/>
      <c r="H104" s="66"/>
      <c r="I104" s="33"/>
      <c r="J104" s="33"/>
      <c r="K104" s="33"/>
      <c r="L104" s="33"/>
      <c r="M104" s="33"/>
      <c r="N104" s="33"/>
      <c r="O104" s="67" t="s">
        <v>63</v>
      </c>
      <c r="P104" s="67"/>
      <c r="Q104" s="67"/>
      <c r="S104" s="42" t="s">
        <v>55</v>
      </c>
      <c r="T104" s="43" t="s">
        <v>63</v>
      </c>
      <c r="U104" s="42" t="s">
        <v>55</v>
      </c>
      <c r="V104" s="43" t="s">
        <v>63</v>
      </c>
      <c r="W104" s="42" t="s">
        <v>55</v>
      </c>
      <c r="X104" s="43" t="s">
        <v>63</v>
      </c>
      <c r="Y104" s="42" t="s">
        <v>55</v>
      </c>
      <c r="Z104" s="43" t="s">
        <v>63</v>
      </c>
    </row>
    <row r="105" spans="2:26" x14ac:dyDescent="0.25">
      <c r="B105" s="27">
        <v>44712</v>
      </c>
      <c r="C105" s="30">
        <f>Sales!J248</f>
        <v>593618</v>
      </c>
      <c r="D105" s="40">
        <f>Returns!J249</f>
        <v>558236</v>
      </c>
      <c r="E105" s="31">
        <f t="shared" si="1"/>
        <v>0.94039601225030234</v>
      </c>
      <c r="F105" s="35">
        <f>_xlfn.FORECAST.ETS($B105,$D$5:$D$104,$B$5:$B$104,12,1)</f>
        <v>501763.64864488936</v>
      </c>
      <c r="G105" s="35"/>
      <c r="H105" s="35"/>
      <c r="I105" s="30">
        <f>_xlfn.FORECAST.ETS($B105,$C$5:$C$104,$B$5:$B$104,12,1)</f>
        <v>607123.96527351963</v>
      </c>
      <c r="J105" s="30"/>
      <c r="K105" s="30"/>
      <c r="L105" s="31">
        <f>_xlfn.FORECAST.ETS($B105,$E$5:$E$104,$B$5:$B$104,12,1)</f>
        <v>0.90293380402618162</v>
      </c>
      <c r="M105" s="30"/>
      <c r="N105" s="30"/>
      <c r="O105" s="37">
        <f>I105*L105</f>
        <v>548192.75147987844</v>
      </c>
      <c r="P105" s="37"/>
      <c r="Q105" s="37"/>
      <c r="S105" s="35">
        <f>SUM(F108:F116)-SUM($D108:$D116)</f>
        <v>59037.992053569295</v>
      </c>
      <c r="T105" s="37">
        <f>SUM(O108:O116)-SUM($D108:$D116)</f>
        <v>388768.16532573756</v>
      </c>
      <c r="U105" s="35">
        <f>ABS(S105)</f>
        <v>59037.992053569295</v>
      </c>
      <c r="V105" s="37">
        <f>ABS(T105)</f>
        <v>388768.16532573756</v>
      </c>
      <c r="W105" s="54">
        <f>U105/SUM(D108:D116)</f>
        <v>1.5178910278011633E-2</v>
      </c>
      <c r="X105" s="55">
        <f>V105/SUM(D108:D116)</f>
        <v>9.9953892318561652E-2</v>
      </c>
      <c r="Y105" s="35">
        <f>S105^2</f>
        <v>3485484505.7173114</v>
      </c>
      <c r="Z105" s="37">
        <f>T105^2</f>
        <v>151140686370.74002</v>
      </c>
    </row>
    <row r="106" spans="2:26" x14ac:dyDescent="0.25">
      <c r="B106" s="27">
        <v>44742</v>
      </c>
      <c r="C106" s="30">
        <f>Sales!J249</f>
        <v>531412</v>
      </c>
      <c r="D106" s="40">
        <f>Returns!J250</f>
        <v>465356</v>
      </c>
      <c r="E106" s="31">
        <f t="shared" si="1"/>
        <v>0.87569719915997379</v>
      </c>
      <c r="F106" s="35">
        <f t="shared" ref="F106:F116" si="2">_xlfn.FORECAST.ETS($B106,$D$5:$D$104,$B$5:$B$104,12,1)</f>
        <v>470341.50205551716</v>
      </c>
      <c r="G106" s="35"/>
      <c r="H106" s="35"/>
      <c r="I106" s="30">
        <f t="shared" ref="I106:I116" si="3">_xlfn.FORECAST.ETS($B106,$C$5:$C$104,$B$5:$B$104,12,1)</f>
        <v>581058.88647684141</v>
      </c>
      <c r="J106" s="30"/>
      <c r="K106" s="30"/>
      <c r="L106" s="31">
        <f t="shared" ref="L106:L116" si="4">_xlfn.FORECAST.ETS($B106,$E$5:$E$104,$B$5:$B$104,12,1)</f>
        <v>0.89168019396529341</v>
      </c>
      <c r="M106" s="30"/>
      <c r="N106" s="30"/>
      <c r="O106" s="37">
        <f t="shared" ref="O106:P121" si="5">I106*L106</f>
        <v>518118.70059892733</v>
      </c>
      <c r="P106" s="37"/>
      <c r="Q106" s="37"/>
      <c r="S106" s="35"/>
      <c r="T106" s="37"/>
      <c r="U106" s="35"/>
      <c r="V106" s="37"/>
      <c r="W106" s="44"/>
      <c r="X106" s="45"/>
      <c r="Y106" s="35"/>
      <c r="Z106" s="37"/>
    </row>
    <row r="107" spans="2:26" x14ac:dyDescent="0.25">
      <c r="B107" s="27">
        <v>44773</v>
      </c>
      <c r="C107" s="30">
        <f>Sales!J250</f>
        <v>558412</v>
      </c>
      <c r="D107" s="40">
        <f>Returns!J251</f>
        <v>480311</v>
      </c>
      <c r="E107" s="31">
        <f t="shared" si="1"/>
        <v>0.86013731796594628</v>
      </c>
      <c r="F107" s="35">
        <f t="shared" si="2"/>
        <v>512644.7758313833</v>
      </c>
      <c r="G107" s="35"/>
      <c r="H107" s="35"/>
      <c r="I107" s="30">
        <f t="shared" si="3"/>
        <v>626267.26703344565</v>
      </c>
      <c r="J107" s="30"/>
      <c r="K107" s="30"/>
      <c r="L107" s="31">
        <f t="shared" si="4"/>
        <v>0.9035161232671739</v>
      </c>
      <c r="M107" s="30"/>
      <c r="N107" s="30"/>
      <c r="O107" s="37">
        <f t="shared" si="5"/>
        <v>565842.57323918678</v>
      </c>
      <c r="P107" s="37"/>
      <c r="Q107" s="37"/>
      <c r="S107" s="35"/>
      <c r="T107" s="37"/>
      <c r="U107" s="35"/>
      <c r="V107" s="37"/>
      <c r="W107" s="44"/>
      <c r="X107" s="45"/>
      <c r="Y107" s="35"/>
      <c r="Z107" s="37"/>
    </row>
    <row r="108" spans="2:26" x14ac:dyDescent="0.25">
      <c r="B108" s="27">
        <v>44804</v>
      </c>
      <c r="C108" s="30">
        <f>Sales!J251</f>
        <v>612778</v>
      </c>
      <c r="D108" s="40">
        <f>Returns!J252</f>
        <v>511244</v>
      </c>
      <c r="E108" s="31">
        <f t="shared" si="1"/>
        <v>0.834305409136751</v>
      </c>
      <c r="F108" s="35">
        <f t="shared" si="2"/>
        <v>477727.11772182287</v>
      </c>
      <c r="G108" s="35"/>
      <c r="H108" s="35"/>
      <c r="I108" s="30">
        <f t="shared" si="3"/>
        <v>662337.5571313902</v>
      </c>
      <c r="J108" s="30"/>
      <c r="K108" s="30"/>
      <c r="L108" s="31">
        <f t="shared" si="4"/>
        <v>0.81711729359993113</v>
      </c>
      <c r="M108" s="30"/>
      <c r="N108" s="30"/>
      <c r="O108" s="37">
        <f t="shared" si="5"/>
        <v>541207.4721327913</v>
      </c>
      <c r="P108" s="37"/>
      <c r="Q108" s="37"/>
      <c r="S108" s="35"/>
      <c r="T108" s="37"/>
      <c r="U108" s="35"/>
      <c r="V108" s="37"/>
      <c r="W108" s="44"/>
      <c r="X108" s="45"/>
      <c r="Y108" s="35"/>
      <c r="Z108" s="37"/>
    </row>
    <row r="109" spans="2:26" x14ac:dyDescent="0.25">
      <c r="B109" s="27">
        <v>44834</v>
      </c>
      <c r="C109" s="30">
        <f>Sales!J252</f>
        <v>509418</v>
      </c>
      <c r="D109" s="40">
        <f>Returns!J253</f>
        <v>452300</v>
      </c>
      <c r="E109" s="31">
        <f t="shared" si="1"/>
        <v>0.88787596826182036</v>
      </c>
      <c r="F109" s="35">
        <f t="shared" si="2"/>
        <v>479111.60376804735</v>
      </c>
      <c r="G109" s="35"/>
      <c r="H109" s="35"/>
      <c r="I109" s="30">
        <f t="shared" si="3"/>
        <v>547196.91720479762</v>
      </c>
      <c r="J109" s="30"/>
      <c r="K109" s="30"/>
      <c r="L109" s="31">
        <f t="shared" si="4"/>
        <v>0.92222144673391215</v>
      </c>
      <c r="M109" s="30"/>
      <c r="N109" s="30"/>
      <c r="O109" s="37">
        <f t="shared" si="5"/>
        <v>504636.73263294523</v>
      </c>
      <c r="P109" s="37"/>
      <c r="Q109" s="37"/>
      <c r="S109" s="35"/>
      <c r="T109" s="37"/>
      <c r="U109" s="35"/>
      <c r="V109" s="37"/>
      <c r="W109" s="44"/>
      <c r="X109" s="45"/>
      <c r="Y109" s="35"/>
      <c r="Z109" s="37"/>
    </row>
    <row r="110" spans="2:26" x14ac:dyDescent="0.25">
      <c r="B110" s="27">
        <v>44865</v>
      </c>
      <c r="C110" s="30">
        <f>Sales!J253</f>
        <v>548083</v>
      </c>
      <c r="D110" s="40">
        <f>Returns!J254</f>
        <v>484596</v>
      </c>
      <c r="E110" s="31">
        <f t="shared" si="1"/>
        <v>0.88416535451747269</v>
      </c>
      <c r="F110" s="35">
        <f t="shared" si="2"/>
        <v>461303.55770486558</v>
      </c>
      <c r="G110" s="35"/>
      <c r="H110" s="35"/>
      <c r="I110" s="30">
        <f t="shared" si="3"/>
        <v>647959.06131601904</v>
      </c>
      <c r="J110" s="30"/>
      <c r="K110" s="30"/>
      <c r="L110" s="31">
        <f t="shared" si="4"/>
        <v>0.81052179931624435</v>
      </c>
      <c r="M110" s="30"/>
      <c r="N110" s="30"/>
      <c r="O110" s="37">
        <f t="shared" si="5"/>
        <v>525184.94426112447</v>
      </c>
      <c r="P110" s="37"/>
      <c r="Q110" s="37"/>
      <c r="S110" s="35"/>
      <c r="T110" s="37"/>
      <c r="U110" s="35"/>
      <c r="V110" s="37"/>
      <c r="W110" s="44"/>
      <c r="X110" s="45"/>
      <c r="Y110" s="35"/>
      <c r="Z110" s="37"/>
    </row>
    <row r="111" spans="2:26" x14ac:dyDescent="0.25">
      <c r="B111" s="27">
        <v>44895</v>
      </c>
      <c r="C111" s="30">
        <f>Sales!J254</f>
        <v>622394</v>
      </c>
      <c r="D111" s="40">
        <f>Returns!J255</f>
        <v>345993</v>
      </c>
      <c r="E111" s="31">
        <f t="shared" si="1"/>
        <v>0.55590670861222957</v>
      </c>
      <c r="F111" s="35">
        <f t="shared" si="2"/>
        <v>374158.21533258155</v>
      </c>
      <c r="G111" s="35"/>
      <c r="H111" s="35"/>
      <c r="I111" s="30">
        <f t="shared" si="3"/>
        <v>693062.9662541633</v>
      </c>
      <c r="J111" s="30"/>
      <c r="K111" s="30"/>
      <c r="L111" s="31">
        <f t="shared" si="4"/>
        <v>0.6356597711699028</v>
      </c>
      <c r="M111" s="30"/>
      <c r="N111" s="30"/>
      <c r="O111" s="37">
        <f t="shared" si="5"/>
        <v>440552.24653545552</v>
      </c>
      <c r="P111" s="37"/>
      <c r="Q111" s="37"/>
      <c r="S111" s="35"/>
      <c r="T111" s="37"/>
      <c r="U111" s="35"/>
      <c r="V111" s="37"/>
      <c r="W111" s="44"/>
      <c r="X111" s="45"/>
      <c r="Y111" s="35"/>
      <c r="Z111" s="37"/>
    </row>
    <row r="112" spans="2:26" x14ac:dyDescent="0.25">
      <c r="B112" s="27">
        <v>44926</v>
      </c>
      <c r="C112" s="30">
        <f>Sales!J255</f>
        <v>633683</v>
      </c>
      <c r="D112" s="40">
        <f>Returns!J256</f>
        <v>329495</v>
      </c>
      <c r="E112" s="31">
        <f t="shared" si="1"/>
        <v>0.51996818598573735</v>
      </c>
      <c r="F112" s="35">
        <f t="shared" si="2"/>
        <v>354774.521726662</v>
      </c>
      <c r="G112" s="35"/>
      <c r="H112" s="35"/>
      <c r="I112" s="30">
        <f t="shared" si="3"/>
        <v>698926.15866751422</v>
      </c>
      <c r="J112" s="30"/>
      <c r="K112" s="30"/>
      <c r="L112" s="31">
        <f t="shared" si="4"/>
        <v>0.55437408748195383</v>
      </c>
      <c r="M112" s="30"/>
      <c r="N112" s="30"/>
      <c r="O112" s="37">
        <f t="shared" si="5"/>
        <v>387466.55142857047</v>
      </c>
      <c r="P112" s="37"/>
      <c r="Q112" s="37"/>
      <c r="S112" s="35"/>
      <c r="T112" s="37"/>
      <c r="U112" s="35"/>
      <c r="V112" s="37"/>
      <c r="W112" s="44"/>
      <c r="X112" s="45"/>
      <c r="Y112" s="35"/>
      <c r="Z112" s="37"/>
    </row>
    <row r="113" spans="2:26" x14ac:dyDescent="0.25">
      <c r="B113" s="27">
        <v>44957</v>
      </c>
      <c r="C113" s="30">
        <f>Sales!J256</f>
        <v>421553.99999999994</v>
      </c>
      <c r="D113" s="40">
        <f>Returns!J257</f>
        <v>486118</v>
      </c>
      <c r="E113" s="31">
        <f t="shared" si="1"/>
        <v>1.153157128149656</v>
      </c>
      <c r="F113" s="35">
        <f t="shared" si="2"/>
        <v>474131.2182228014</v>
      </c>
      <c r="G113" s="35"/>
      <c r="H113" s="35"/>
      <c r="I113" s="30">
        <f t="shared" si="3"/>
        <v>350122.33520529035</v>
      </c>
      <c r="J113" s="30"/>
      <c r="K113" s="30"/>
      <c r="L113" s="31">
        <f t="shared" si="4"/>
        <v>1.3385051705116</v>
      </c>
      <c r="M113" s="30"/>
      <c r="N113" s="30"/>
      <c r="O113" s="37">
        <f t="shared" si="5"/>
        <v>468640.55598387675</v>
      </c>
      <c r="P113" s="37"/>
      <c r="Q113" s="37"/>
      <c r="S113" s="35"/>
      <c r="T113" s="37"/>
      <c r="U113" s="35"/>
      <c r="V113" s="37"/>
      <c r="W113" s="44"/>
      <c r="X113" s="45"/>
      <c r="Y113" s="35"/>
      <c r="Z113" s="37"/>
    </row>
    <row r="114" spans="2:26" x14ac:dyDescent="0.25">
      <c r="B114" s="27">
        <v>44985</v>
      </c>
      <c r="C114" s="30">
        <f>Sales!J257</f>
        <v>410330.99999999994</v>
      </c>
      <c r="D114" s="40">
        <f>Returns!J258</f>
        <v>353878</v>
      </c>
      <c r="E114" s="31">
        <f t="shared" si="1"/>
        <v>0.86242082611355231</v>
      </c>
      <c r="F114" s="35">
        <f t="shared" si="2"/>
        <v>379482.68100621132</v>
      </c>
      <c r="G114" s="35"/>
      <c r="H114" s="35"/>
      <c r="I114" s="30">
        <f t="shared" si="3"/>
        <v>405202.63837498426</v>
      </c>
      <c r="J114" s="30"/>
      <c r="K114" s="30"/>
      <c r="L114" s="31">
        <f t="shared" si="4"/>
        <v>0.94614990915658281</v>
      </c>
      <c r="M114" s="30"/>
      <c r="N114" s="30"/>
      <c r="O114" s="37">
        <f t="shared" si="5"/>
        <v>383382.43948849902</v>
      </c>
      <c r="P114" s="37"/>
      <c r="Q114" s="37"/>
      <c r="S114" s="35"/>
      <c r="T114" s="37"/>
      <c r="U114" s="35"/>
      <c r="V114" s="37"/>
      <c r="W114" s="44"/>
      <c r="X114" s="45"/>
      <c r="Y114" s="35"/>
      <c r="Z114" s="37"/>
    </row>
    <row r="115" spans="2:26" x14ac:dyDescent="0.25">
      <c r="B115" s="27">
        <v>45016</v>
      </c>
      <c r="C115" s="30">
        <f>Sales!J258</f>
        <v>534126</v>
      </c>
      <c r="D115" s="40">
        <f>Returns!J259</f>
        <v>425461</v>
      </c>
      <c r="E115" s="31">
        <f t="shared" si="1"/>
        <v>0.79655549439645323</v>
      </c>
      <c r="F115" s="35">
        <f t="shared" si="2"/>
        <v>461163.37557815551</v>
      </c>
      <c r="G115" s="35"/>
      <c r="H115" s="35"/>
      <c r="I115" s="30">
        <f t="shared" si="3"/>
        <v>570264.02680444077</v>
      </c>
      <c r="J115" s="30"/>
      <c r="K115" s="30"/>
      <c r="L115" s="31">
        <f t="shared" si="4"/>
        <v>0.9175452297602491</v>
      </c>
      <c r="M115" s="30"/>
      <c r="N115" s="30"/>
      <c r="O115" s="37">
        <f t="shared" si="5"/>
        <v>523243.03749828547</v>
      </c>
      <c r="P115" s="37"/>
      <c r="Q115" s="37"/>
      <c r="S115" s="35"/>
      <c r="T115" s="37"/>
      <c r="U115" s="35"/>
      <c r="V115" s="37"/>
      <c r="W115" s="44"/>
      <c r="X115" s="45"/>
      <c r="Y115" s="35"/>
      <c r="Z115" s="37"/>
    </row>
    <row r="116" spans="2:26" x14ac:dyDescent="0.25">
      <c r="B116" s="32">
        <v>45046</v>
      </c>
      <c r="C116" s="33">
        <f>Sales!J259</f>
        <v>441828</v>
      </c>
      <c r="D116" s="41">
        <f>Returns!J260</f>
        <v>500390</v>
      </c>
      <c r="E116" s="34">
        <f t="shared" si="1"/>
        <v>1.1325447911857103</v>
      </c>
      <c r="F116" s="36">
        <f t="shared" si="2"/>
        <v>486660.70099242107</v>
      </c>
      <c r="G116" s="36"/>
      <c r="H116" s="36"/>
      <c r="I116" s="33">
        <f t="shared" si="3"/>
        <v>457869.48107760196</v>
      </c>
      <c r="J116" s="33"/>
      <c r="K116" s="33"/>
      <c r="L116" s="34">
        <f t="shared" si="4"/>
        <v>1.1005957072705199</v>
      </c>
      <c r="M116" s="33"/>
      <c r="N116" s="33"/>
      <c r="O116" s="38">
        <f t="shared" si="5"/>
        <v>503929.18536418927</v>
      </c>
      <c r="P116" s="38"/>
      <c r="Q116" s="38"/>
      <c r="S116" s="36"/>
      <c r="T116" s="38"/>
      <c r="U116" s="36"/>
      <c r="V116" s="38"/>
      <c r="W116" s="46"/>
      <c r="X116" s="47"/>
      <c r="Y116" s="36"/>
      <c r="Z116" s="38"/>
    </row>
    <row r="117" spans="2:26" x14ac:dyDescent="0.25">
      <c r="B117" s="27">
        <v>45077</v>
      </c>
      <c r="C117" s="30">
        <f>Sales!J260</f>
        <v>581755</v>
      </c>
      <c r="D117" s="40">
        <f>Returns!J261</f>
        <v>524365</v>
      </c>
      <c r="E117" s="31">
        <f t="shared" si="1"/>
        <v>0.90135022475096904</v>
      </c>
      <c r="F117" s="35"/>
      <c r="G117" s="35">
        <f>_xlfn.FORECAST.ETS($B117,$D$5:$D$116,$B$5:$B$116,12,1)</f>
        <v>479092.81874436722</v>
      </c>
      <c r="H117" s="35"/>
      <c r="I117" s="30"/>
      <c r="J117" s="30">
        <f>_xlfn.FORECAST.ETS($B117,$C$5:$C$116,$B$5:$B$116,12,1)</f>
        <v>563951.95510438085</v>
      </c>
      <c r="K117" s="30"/>
      <c r="L117" s="30"/>
      <c r="M117" s="31">
        <f>_xlfn.FORECAST.ETS($B117,$E$5:$E$116,$B$5:$B$116,12,1)</f>
        <v>0.93068617545132903</v>
      </c>
      <c r="N117" s="30"/>
      <c r="O117" s="37"/>
      <c r="P117" s="37">
        <f>J117*M117</f>
        <v>524862.28823439579</v>
      </c>
      <c r="Q117" s="37"/>
      <c r="S117" s="35">
        <f>SUM(G120:G128)-SUM($D120:$D128)</f>
        <v>-39429.490412072279</v>
      </c>
      <c r="T117" s="37">
        <f>SUM(P120:P128)-SUM($D120:$D128)</f>
        <v>251928.5059020631</v>
      </c>
      <c r="U117" s="35">
        <f>ABS(S117)</f>
        <v>39429.490412072279</v>
      </c>
      <c r="V117" s="37">
        <f>ABS(T117)</f>
        <v>251928.5059020631</v>
      </c>
      <c r="W117" s="54">
        <f>U117/SUM(D120:D128)</f>
        <v>1.048242102447045E-2</v>
      </c>
      <c r="X117" s="55">
        <f>V117/SUM(D120:D128)</f>
        <v>6.6975774714112563E-2</v>
      </c>
      <c r="Y117" s="35">
        <f>S117^2</f>
        <v>1554684714.1556997</v>
      </c>
      <c r="Z117" s="37">
        <f>T117^2</f>
        <v>63467972086.045845</v>
      </c>
    </row>
    <row r="118" spans="2:26" x14ac:dyDescent="0.25">
      <c r="B118" s="27">
        <v>45107</v>
      </c>
      <c r="C118" s="30">
        <f>Sales!J261</f>
        <v>514125</v>
      </c>
      <c r="D118" s="40">
        <f>Returns!J262</f>
        <v>439617</v>
      </c>
      <c r="E118" s="31">
        <f t="shared" si="1"/>
        <v>0.85507804522246533</v>
      </c>
      <c r="F118" s="35"/>
      <c r="G118" s="35">
        <f t="shared" ref="G118:G128" si="6">_xlfn.FORECAST.ETS($B118,$D$5:$D$116,$B$5:$B$116,12,1)</f>
        <v>447350.24946622137</v>
      </c>
      <c r="H118" s="35"/>
      <c r="I118" s="30"/>
      <c r="J118" s="30">
        <f t="shared" ref="J118:J128" si="7">_xlfn.FORECAST.ETS($B118,$C$5:$C$116,$B$5:$B$116,12,1)</f>
        <v>511332.21213265136</v>
      </c>
      <c r="K118" s="30"/>
      <c r="L118" s="30"/>
      <c r="M118" s="31">
        <f t="shared" ref="M118:M128" si="8">_xlfn.FORECAST.ETS($B118,$E$5:$E$116,$B$5:$B$116,12,1)</f>
        <v>0.89354240044780053</v>
      </c>
      <c r="N118" s="30"/>
      <c r="O118" s="37"/>
      <c r="P118" s="37">
        <f t="shared" si="5"/>
        <v>456897.01225529326</v>
      </c>
      <c r="Q118" s="37"/>
      <c r="S118" s="35"/>
      <c r="T118" s="37"/>
      <c r="U118" s="35"/>
      <c r="V118" s="37"/>
      <c r="W118" s="44"/>
      <c r="X118" s="45"/>
      <c r="Y118" s="35"/>
      <c r="Z118" s="37"/>
    </row>
    <row r="119" spans="2:26" x14ac:dyDescent="0.25">
      <c r="B119" s="27">
        <v>45138</v>
      </c>
      <c r="C119" s="30">
        <f>Sales!J262</f>
        <v>558042</v>
      </c>
      <c r="D119" s="40">
        <f>Returns!J263</f>
        <v>473650</v>
      </c>
      <c r="E119" s="31">
        <f t="shared" si="1"/>
        <v>0.84877123944075894</v>
      </c>
      <c r="F119" s="35"/>
      <c r="G119" s="35">
        <f t="shared" si="6"/>
        <v>489314.47092142934</v>
      </c>
      <c r="H119" s="35"/>
      <c r="I119" s="30"/>
      <c r="J119" s="30">
        <f t="shared" si="7"/>
        <v>556440.38849399041</v>
      </c>
      <c r="K119" s="30"/>
      <c r="L119" s="30"/>
      <c r="M119" s="31">
        <f t="shared" si="8"/>
        <v>0.89109022436578145</v>
      </c>
      <c r="N119" s="30"/>
      <c r="O119" s="37"/>
      <c r="P119" s="37">
        <f t="shared" si="5"/>
        <v>495838.59062929254</v>
      </c>
      <c r="Q119" s="37"/>
      <c r="S119" s="35"/>
      <c r="T119" s="37"/>
      <c r="U119" s="35"/>
      <c r="V119" s="37"/>
      <c r="W119" s="44"/>
      <c r="X119" s="45"/>
      <c r="Y119" s="35"/>
      <c r="Z119" s="37"/>
    </row>
    <row r="120" spans="2:26" x14ac:dyDescent="0.25">
      <c r="B120" s="27">
        <v>45169</v>
      </c>
      <c r="C120" s="30">
        <f>Sales!J263</f>
        <v>567565</v>
      </c>
      <c r="D120" s="40">
        <f>Returns!J264</f>
        <v>476832</v>
      </c>
      <c r="E120" s="31">
        <f t="shared" si="1"/>
        <v>0.84013637204549263</v>
      </c>
      <c r="F120" s="35"/>
      <c r="G120" s="35">
        <f t="shared" si="6"/>
        <v>454169.25022737216</v>
      </c>
      <c r="H120" s="35"/>
      <c r="I120" s="30"/>
      <c r="J120" s="30">
        <f t="shared" si="7"/>
        <v>612809.91598696553</v>
      </c>
      <c r="K120" s="30"/>
      <c r="L120" s="30"/>
      <c r="M120" s="31">
        <f t="shared" si="8"/>
        <v>0.836124512037974</v>
      </c>
      <c r="N120" s="30"/>
      <c r="O120" s="37"/>
      <c r="P120" s="37">
        <f t="shared" si="5"/>
        <v>512385.3919766334</v>
      </c>
      <c r="Q120" s="37"/>
      <c r="S120" s="35"/>
      <c r="T120" s="37"/>
      <c r="U120" s="35"/>
      <c r="V120" s="37"/>
      <c r="W120" s="44"/>
      <c r="X120" s="45"/>
      <c r="Y120" s="35"/>
      <c r="Z120" s="37"/>
    </row>
    <row r="121" spans="2:26" x14ac:dyDescent="0.25">
      <c r="B121" s="27">
        <v>45199</v>
      </c>
      <c r="C121" s="30">
        <f>Sales!J264</f>
        <v>502297</v>
      </c>
      <c r="D121" s="40">
        <f>Returns!J265</f>
        <v>433690</v>
      </c>
      <c r="E121" s="31">
        <f t="shared" si="1"/>
        <v>0.86341347847986349</v>
      </c>
      <c r="F121" s="35"/>
      <c r="G121" s="35">
        <f t="shared" si="6"/>
        <v>455218.56756106456</v>
      </c>
      <c r="H121" s="35"/>
      <c r="I121" s="30"/>
      <c r="J121" s="30">
        <f t="shared" si="7"/>
        <v>514616.6544317095</v>
      </c>
      <c r="K121" s="30"/>
      <c r="L121" s="30"/>
      <c r="M121" s="31">
        <f t="shared" si="8"/>
        <v>0.91438704790093317</v>
      </c>
      <c r="N121" s="30"/>
      <c r="O121" s="37"/>
      <c r="P121" s="37">
        <f t="shared" si="5"/>
        <v>470558.80344646552</v>
      </c>
      <c r="Q121" s="37"/>
      <c r="S121" s="35"/>
      <c r="T121" s="37"/>
      <c r="U121" s="35"/>
      <c r="V121" s="37"/>
      <c r="W121" s="44"/>
      <c r="X121" s="45"/>
      <c r="Y121" s="35"/>
      <c r="Z121" s="37"/>
    </row>
    <row r="122" spans="2:26" x14ac:dyDescent="0.25">
      <c r="B122" s="27">
        <v>45230</v>
      </c>
      <c r="C122" s="30">
        <f>Sales!J265</f>
        <v>555718</v>
      </c>
      <c r="D122" s="40">
        <f>Returns!J266</f>
        <v>393451</v>
      </c>
      <c r="E122" s="31">
        <f t="shared" si="1"/>
        <v>0.70800477940250273</v>
      </c>
      <c r="F122" s="35"/>
      <c r="G122" s="35">
        <f t="shared" si="6"/>
        <v>437134.84206529096</v>
      </c>
      <c r="H122" s="35"/>
      <c r="I122" s="30"/>
      <c r="J122" s="30">
        <f t="shared" si="7"/>
        <v>564034.70554511528</v>
      </c>
      <c r="K122" s="30"/>
      <c r="L122" s="30"/>
      <c r="M122" s="31">
        <f t="shared" si="8"/>
        <v>0.85122010831095585</v>
      </c>
      <c r="N122" s="30"/>
      <c r="O122" s="37"/>
      <c r="P122" s="37">
        <f t="shared" ref="P122:P128" si="9">J122*M122</f>
        <v>480117.68314525113</v>
      </c>
      <c r="Q122" s="37"/>
      <c r="S122" s="35"/>
      <c r="T122" s="37"/>
      <c r="U122" s="35"/>
      <c r="V122" s="37"/>
      <c r="W122" s="44"/>
      <c r="X122" s="45"/>
      <c r="Y122" s="35"/>
      <c r="Z122" s="37"/>
    </row>
    <row r="123" spans="2:26" x14ac:dyDescent="0.25">
      <c r="B123" s="27">
        <v>45260</v>
      </c>
      <c r="C123" s="30">
        <f>Sales!J266</f>
        <v>544642</v>
      </c>
      <c r="D123" s="40">
        <f>Returns!J267</f>
        <v>460422</v>
      </c>
      <c r="E123" s="31">
        <f t="shared" si="1"/>
        <v>0.8453663140191171</v>
      </c>
      <c r="F123" s="35"/>
      <c r="G123" s="35">
        <f t="shared" si="6"/>
        <v>349661.57148618705</v>
      </c>
      <c r="H123" s="35"/>
      <c r="I123" s="30"/>
      <c r="J123" s="30">
        <f t="shared" si="7"/>
        <v>645915.43710398395</v>
      </c>
      <c r="K123" s="30"/>
      <c r="L123" s="30"/>
      <c r="M123" s="31">
        <f t="shared" si="8"/>
        <v>0.60465874310348333</v>
      </c>
      <c r="N123" s="30"/>
      <c r="O123" s="37"/>
      <c r="P123" s="37">
        <f t="shared" si="9"/>
        <v>390558.41635043197</v>
      </c>
      <c r="Q123" s="37"/>
      <c r="S123" s="35"/>
      <c r="T123" s="37"/>
      <c r="U123" s="35"/>
      <c r="V123" s="37"/>
      <c r="W123" s="44"/>
      <c r="X123" s="45"/>
      <c r="Y123" s="35"/>
      <c r="Z123" s="37"/>
    </row>
    <row r="124" spans="2:26" x14ac:dyDescent="0.25">
      <c r="B124" s="27">
        <v>45291</v>
      </c>
      <c r="C124" s="30">
        <f>Sales!J267</f>
        <v>597012</v>
      </c>
      <c r="D124" s="40">
        <f>Returns!J268</f>
        <v>347680</v>
      </c>
      <c r="E124" s="31">
        <f t="shared" si="1"/>
        <v>0.58236685359758267</v>
      </c>
      <c r="F124" s="35"/>
      <c r="G124" s="35">
        <f t="shared" si="6"/>
        <v>329979.40584645176</v>
      </c>
      <c r="H124" s="35"/>
      <c r="I124" s="30"/>
      <c r="J124" s="30">
        <f t="shared" si="7"/>
        <v>652268.43260819442</v>
      </c>
      <c r="K124" s="30"/>
      <c r="L124" s="30"/>
      <c r="M124" s="31">
        <f t="shared" si="8"/>
        <v>0.55612345341217373</v>
      </c>
      <c r="N124" s="30"/>
      <c r="O124" s="37"/>
      <c r="P124" s="37">
        <f t="shared" si="9"/>
        <v>362741.7732938148</v>
      </c>
      <c r="Q124" s="37"/>
      <c r="S124" s="35"/>
      <c r="T124" s="37"/>
      <c r="U124" s="35"/>
      <c r="V124" s="37"/>
      <c r="W124" s="44"/>
      <c r="X124" s="45"/>
      <c r="Y124" s="35"/>
      <c r="Z124" s="37"/>
    </row>
    <row r="125" spans="2:26" x14ac:dyDescent="0.25">
      <c r="B125" s="27">
        <v>45322</v>
      </c>
      <c r="C125" s="30">
        <f>Sales!J268</f>
        <v>360314</v>
      </c>
      <c r="D125" s="40">
        <f>Returns!J269</f>
        <v>405607</v>
      </c>
      <c r="E125" s="31">
        <f t="shared" si="1"/>
        <v>1.1257042468513574</v>
      </c>
      <c r="F125" s="35"/>
      <c r="G125" s="35">
        <f t="shared" si="6"/>
        <v>449064.37829054904</v>
      </c>
      <c r="H125" s="35"/>
      <c r="I125" s="30"/>
      <c r="J125" s="30">
        <f t="shared" si="7"/>
        <v>409038.14073729876</v>
      </c>
      <c r="K125" s="30"/>
      <c r="L125" s="30"/>
      <c r="M125" s="31">
        <f t="shared" si="8"/>
        <v>1.2496817693529598</v>
      </c>
      <c r="N125" s="30"/>
      <c r="O125" s="37"/>
      <c r="P125" s="37">
        <f t="shared" si="9"/>
        <v>511167.50744943251</v>
      </c>
      <c r="Q125" s="37"/>
      <c r="S125" s="35"/>
      <c r="T125" s="37"/>
      <c r="U125" s="35"/>
      <c r="V125" s="37"/>
      <c r="W125" s="44"/>
      <c r="X125" s="45"/>
      <c r="Y125" s="35"/>
      <c r="Z125" s="37"/>
    </row>
    <row r="126" spans="2:26" x14ac:dyDescent="0.25">
      <c r="B126" s="27">
        <v>45351</v>
      </c>
      <c r="C126" s="30">
        <f>Sales!J269</f>
        <v>420529.00000000006</v>
      </c>
      <c r="D126" s="40">
        <f>Returns!J270</f>
        <v>378670</v>
      </c>
      <c r="E126" s="31">
        <f t="shared" si="1"/>
        <v>0.90046108591797458</v>
      </c>
      <c r="F126" s="35"/>
      <c r="G126" s="35">
        <f t="shared" si="6"/>
        <v>350721.86919643066</v>
      </c>
      <c r="H126" s="35"/>
      <c r="I126" s="30"/>
      <c r="J126" s="30">
        <f t="shared" si="7"/>
        <v>393017.56317649432</v>
      </c>
      <c r="K126" s="30"/>
      <c r="L126" s="30"/>
      <c r="M126" s="31">
        <f t="shared" si="8"/>
        <v>0.91057504039896753</v>
      </c>
      <c r="N126" s="30"/>
      <c r="O126" s="37"/>
      <c r="P126" s="37">
        <f t="shared" si="9"/>
        <v>357871.98346694012</v>
      </c>
      <c r="Q126" s="37"/>
      <c r="S126" s="35"/>
      <c r="T126" s="37"/>
      <c r="U126" s="35"/>
      <c r="V126" s="37"/>
      <c r="W126" s="44"/>
      <c r="X126" s="45"/>
      <c r="Y126" s="35"/>
      <c r="Z126" s="37"/>
    </row>
    <row r="127" spans="2:26" x14ac:dyDescent="0.25">
      <c r="B127" s="27">
        <v>45382</v>
      </c>
      <c r="C127" s="30">
        <f>Sales!J270</f>
        <v>434250</v>
      </c>
      <c r="D127" s="40">
        <f>Returns!J271</f>
        <v>371528</v>
      </c>
      <c r="E127" s="31">
        <f t="shared" si="1"/>
        <v>0.85556246401842262</v>
      </c>
      <c r="F127" s="35"/>
      <c r="G127" s="35">
        <f t="shared" si="6"/>
        <v>435412.00010288873</v>
      </c>
      <c r="H127" s="35"/>
      <c r="I127" s="30"/>
      <c r="J127" s="30">
        <f t="shared" si="7"/>
        <v>518208.89698261558</v>
      </c>
      <c r="K127" s="30"/>
      <c r="L127" s="30"/>
      <c r="M127" s="31">
        <f t="shared" si="8"/>
        <v>0.8710239928704675</v>
      </c>
      <c r="N127" s="30"/>
      <c r="O127" s="37"/>
      <c r="P127" s="37">
        <f t="shared" si="9"/>
        <v>451372.3825907986</v>
      </c>
      <c r="Q127" s="37"/>
      <c r="S127" s="35"/>
      <c r="T127" s="37"/>
      <c r="U127" s="35"/>
      <c r="V127" s="37"/>
      <c r="W127" s="44"/>
      <c r="X127" s="45"/>
      <c r="Y127" s="35"/>
      <c r="Z127" s="37"/>
    </row>
    <row r="128" spans="2:26" x14ac:dyDescent="0.25">
      <c r="B128" s="32">
        <v>45412</v>
      </c>
      <c r="C128" s="33">
        <f>Sales!J271</f>
        <v>424069</v>
      </c>
      <c r="D128" s="41">
        <f>Returns!J272</f>
        <v>493607</v>
      </c>
      <c r="E128" s="34">
        <f t="shared" si="1"/>
        <v>1.163978031876888</v>
      </c>
      <c r="F128" s="36"/>
      <c r="G128" s="36">
        <f t="shared" si="6"/>
        <v>460695.62481169269</v>
      </c>
      <c r="H128" s="36"/>
      <c r="I128" s="33"/>
      <c r="J128" s="33">
        <f t="shared" si="7"/>
        <v>423616.57762541575</v>
      </c>
      <c r="K128" s="33"/>
      <c r="L128" s="33"/>
      <c r="M128" s="34">
        <f t="shared" si="8"/>
        <v>1.1251721234662519</v>
      </c>
      <c r="N128" s="33"/>
      <c r="O128" s="38"/>
      <c r="P128" s="38">
        <f t="shared" si="9"/>
        <v>476641.56418229541</v>
      </c>
      <c r="Q128" s="38"/>
      <c r="S128" s="36"/>
      <c r="T128" s="38"/>
      <c r="U128" s="36"/>
      <c r="V128" s="38"/>
      <c r="W128" s="46"/>
      <c r="X128" s="47"/>
      <c r="Y128" s="36"/>
      <c r="Z128" s="38"/>
    </row>
    <row r="129" spans="2:28" x14ac:dyDescent="0.25">
      <c r="B129" s="27">
        <v>45443</v>
      </c>
      <c r="C129" s="30">
        <f>Sales!J272</f>
        <v>573713</v>
      </c>
      <c r="D129" s="40">
        <f>Returns!J273</f>
        <v>445867</v>
      </c>
      <c r="E129" s="31">
        <f t="shared" si="1"/>
        <v>0.77716035718207532</v>
      </c>
      <c r="F129" s="35"/>
      <c r="G129" s="35"/>
      <c r="H129" s="35">
        <f>_xlfn.FORECAST.ETS($B129,$D$5:$D$128,$B$5:$B$128,12,1)</f>
        <v>460852.78988607164</v>
      </c>
      <c r="I129" s="30"/>
      <c r="J129" s="30"/>
      <c r="K129" s="30">
        <f>_xlfn.FORECAST.ETS($B129,$C$5:$C$128,$B$5:$B$128,12,1)</f>
        <v>545444.73106139177</v>
      </c>
      <c r="L129" s="30"/>
      <c r="M129" s="30"/>
      <c r="N129" s="31">
        <f>_xlfn.FORECAST.ETS($B129,$E$5:$E$128,$B$5:$B$128,12,1)</f>
        <v>0.9241536414320437</v>
      </c>
      <c r="O129" s="37"/>
      <c r="P129" s="37"/>
      <c r="Q129" s="37">
        <f>K129*N129</f>
        <v>504074.73441030696</v>
      </c>
      <c r="S129" s="35">
        <f>SUM(H132:H140)-SUM($D132:$D140)</f>
        <v>31707.966610381845</v>
      </c>
      <c r="T129" s="37">
        <f>SUM(Q132:Q140)-SUM($D132:$D140)</f>
        <v>3880.2327633267269</v>
      </c>
      <c r="U129" s="35">
        <f>ABS(S129)</f>
        <v>31707.966610381845</v>
      </c>
      <c r="V129" s="37">
        <f>ABS(T129)</f>
        <v>3880.2327633267269</v>
      </c>
      <c r="W129" s="54">
        <f>U129/SUM(D132:D140)</f>
        <v>8.9880003805141058E-3</v>
      </c>
      <c r="X129" s="55">
        <f>V129/SUM(D132:D140)</f>
        <v>1.0998981417447609E-3</v>
      </c>
      <c r="Y129" s="35">
        <f>S129^2</f>
        <v>1005395146.5650899</v>
      </c>
      <c r="Z129" s="37">
        <f>T129^2</f>
        <v>15056206.297594167</v>
      </c>
    </row>
    <row r="130" spans="2:28" x14ac:dyDescent="0.25">
      <c r="B130" s="27">
        <v>45473</v>
      </c>
      <c r="C130" s="30">
        <f>Sales!J273</f>
        <v>447590</v>
      </c>
      <c r="D130" s="40">
        <f>Returns!J274</f>
        <v>414506</v>
      </c>
      <c r="E130" s="31">
        <f t="shared" si="1"/>
        <v>0.92608413950266988</v>
      </c>
      <c r="F130" s="35"/>
      <c r="G130" s="35"/>
      <c r="H130" s="35">
        <f t="shared" ref="H130:H140" si="10">_xlfn.FORECAST.ETS($B130,$D$5:$D$128,$B$5:$B$128,12,1)</f>
        <v>429032.95737666264</v>
      </c>
      <c r="I130" s="30"/>
      <c r="J130" s="30"/>
      <c r="K130" s="30">
        <f t="shared" ref="K130:K140" si="11">_xlfn.FORECAST.ETS($B130,$C$5:$C$128,$B$5:$B$128,12,1)</f>
        <v>478782.60029327945</v>
      </c>
      <c r="L130" s="30"/>
      <c r="M130" s="30"/>
      <c r="N130" s="31">
        <f t="shared" ref="N130:N140" si="12">_xlfn.FORECAST.ETS($B130,$E$5:$E$128,$B$5:$B$128,12,1)</f>
        <v>0.86103074768439014</v>
      </c>
      <c r="O130" s="37"/>
      <c r="P130" s="37"/>
      <c r="Q130" s="37">
        <f t="shared" ref="Q130:Q140" si="13">K130*N130</f>
        <v>412246.5403087989</v>
      </c>
      <c r="S130" s="35"/>
      <c r="T130" s="37"/>
      <c r="U130" s="35"/>
      <c r="V130" s="37"/>
      <c r="W130" s="44"/>
      <c r="X130" s="45"/>
      <c r="Y130" s="35"/>
      <c r="Z130" s="37"/>
    </row>
    <row r="131" spans="2:28" x14ac:dyDescent="0.25">
      <c r="B131" s="27">
        <v>45504</v>
      </c>
      <c r="C131" s="30">
        <f>Sales!J274</f>
        <v>619539</v>
      </c>
      <c r="D131" s="40">
        <f>Returns!J275</f>
        <v>465724</v>
      </c>
      <c r="E131" s="31">
        <f t="shared" si="1"/>
        <v>0.7517266871012156</v>
      </c>
      <c r="F131" s="35"/>
      <c r="G131" s="35"/>
      <c r="H131" s="35">
        <f t="shared" si="10"/>
        <v>470968.07962214696</v>
      </c>
      <c r="I131" s="30"/>
      <c r="J131" s="30"/>
      <c r="K131" s="30">
        <f t="shared" si="11"/>
        <v>520744.67364930641</v>
      </c>
      <c r="L131" s="30"/>
      <c r="M131" s="30"/>
      <c r="N131" s="31">
        <f t="shared" si="12"/>
        <v>0.88960461480721942</v>
      </c>
      <c r="O131" s="37"/>
      <c r="P131" s="37"/>
      <c r="Q131" s="37">
        <f t="shared" si="13"/>
        <v>463256.86481470242</v>
      </c>
      <c r="S131" s="35"/>
      <c r="T131" s="37"/>
      <c r="U131" s="35"/>
      <c r="V131" s="37"/>
      <c r="W131" s="44"/>
      <c r="X131" s="45"/>
      <c r="Y131" s="35"/>
      <c r="Z131" s="37"/>
    </row>
    <row r="132" spans="2:28" x14ac:dyDescent="0.25">
      <c r="B132" s="27">
        <v>45535</v>
      </c>
      <c r="C132" s="30">
        <f>Sales!J275</f>
        <v>521078</v>
      </c>
      <c r="D132" s="40">
        <f>Returns!J276</f>
        <v>436228</v>
      </c>
      <c r="E132" s="31">
        <f t="shared" si="1"/>
        <v>0.83716449360748291</v>
      </c>
      <c r="F132" s="35"/>
      <c r="G132" s="35"/>
      <c r="H132" s="35">
        <f t="shared" si="10"/>
        <v>435839.83455653174</v>
      </c>
      <c r="I132" s="30"/>
      <c r="J132" s="30"/>
      <c r="K132" s="30">
        <f t="shared" si="11"/>
        <v>530442.68628261145</v>
      </c>
      <c r="L132" s="30"/>
      <c r="M132" s="30"/>
      <c r="N132" s="31">
        <f t="shared" si="12"/>
        <v>0.83996795166477212</v>
      </c>
      <c r="O132" s="37"/>
      <c r="P132" s="37"/>
      <c r="Q132" s="37">
        <f t="shared" si="13"/>
        <v>445554.85667236446</v>
      </c>
      <c r="S132" s="35"/>
      <c r="T132" s="37"/>
      <c r="U132" s="35"/>
      <c r="V132" s="37"/>
      <c r="W132" s="44"/>
      <c r="X132" s="45"/>
      <c r="Y132" s="35"/>
      <c r="Z132" s="37"/>
    </row>
    <row r="133" spans="2:28" x14ac:dyDescent="0.25">
      <c r="B133" s="27">
        <v>45565</v>
      </c>
      <c r="C133" s="30">
        <f>Sales!J276</f>
        <v>464381</v>
      </c>
      <c r="D133" s="40">
        <f>Returns!J277</f>
        <v>399616</v>
      </c>
      <c r="E133" s="31">
        <f t="shared" si="1"/>
        <v>0.86053477640127396</v>
      </c>
      <c r="F133" s="35"/>
      <c r="G133" s="35"/>
      <c r="H133" s="35">
        <f t="shared" si="10"/>
        <v>436822.13466456486</v>
      </c>
      <c r="I133" s="30"/>
      <c r="J133" s="30"/>
      <c r="K133" s="30">
        <f t="shared" si="11"/>
        <v>466053.14011508494</v>
      </c>
      <c r="L133" s="30"/>
      <c r="M133" s="30"/>
      <c r="N133" s="31">
        <f t="shared" si="12"/>
        <v>0.91854736902712819</v>
      </c>
      <c r="O133" s="37"/>
      <c r="P133" s="37"/>
      <c r="Q133" s="37">
        <f t="shared" si="13"/>
        <v>428091.88567954279</v>
      </c>
      <c r="S133" s="35"/>
      <c r="T133" s="37"/>
      <c r="U133" s="35"/>
      <c r="V133" s="37"/>
      <c r="W133" s="44"/>
      <c r="X133" s="45"/>
      <c r="Y133" s="35"/>
      <c r="Z133" s="37"/>
    </row>
    <row r="134" spans="2:28" x14ac:dyDescent="0.25">
      <c r="B134" s="27">
        <v>45596</v>
      </c>
      <c r="C134" s="30">
        <f>Sales!J277</f>
        <v>551115</v>
      </c>
      <c r="D134" s="40">
        <f>Returns!J278</f>
        <v>448417</v>
      </c>
      <c r="E134" s="31">
        <f t="shared" ref="E134:E140" si="14">IFERROR(D134/C134,0)</f>
        <v>0.81365413752120697</v>
      </c>
      <c r="F134" s="35"/>
      <c r="G134" s="35"/>
      <c r="H134" s="35">
        <f t="shared" si="10"/>
        <v>418698.79754563549</v>
      </c>
      <c r="I134" s="30"/>
      <c r="J134" s="30"/>
      <c r="K134" s="30">
        <f t="shared" si="11"/>
        <v>517128.69618698437</v>
      </c>
      <c r="L134" s="30"/>
      <c r="M134" s="30"/>
      <c r="N134" s="31">
        <f t="shared" si="12"/>
        <v>0.78275431631486458</v>
      </c>
      <c r="O134" s="37"/>
      <c r="P134" s="37"/>
      <c r="Q134" s="37">
        <f t="shared" si="13"/>
        <v>404784.71903064026</v>
      </c>
      <c r="S134" s="35"/>
      <c r="T134" s="37"/>
      <c r="U134" s="35"/>
      <c r="V134" s="37"/>
      <c r="W134" s="44"/>
      <c r="X134" s="45"/>
      <c r="Y134" s="35"/>
      <c r="Z134" s="37"/>
    </row>
    <row r="135" spans="2:28" x14ac:dyDescent="0.25">
      <c r="B135" s="27">
        <v>45626</v>
      </c>
      <c r="C135" s="30">
        <f>Sales!J278</f>
        <v>574393</v>
      </c>
      <c r="D135" s="40">
        <f>Returns!J279</f>
        <v>324682</v>
      </c>
      <c r="E135" s="31">
        <f t="shared" si="14"/>
        <v>0.56526106690018851</v>
      </c>
      <c r="F135" s="35"/>
      <c r="G135" s="35"/>
      <c r="H135" s="35">
        <f t="shared" si="10"/>
        <v>331362.04001649295</v>
      </c>
      <c r="I135" s="30"/>
      <c r="J135" s="30"/>
      <c r="K135" s="30">
        <f t="shared" si="11"/>
        <v>513381.1704121076</v>
      </c>
      <c r="L135" s="30"/>
      <c r="M135" s="30"/>
      <c r="N135" s="31">
        <f t="shared" si="12"/>
        <v>0.68483417293535576</v>
      </c>
      <c r="O135" s="37"/>
      <c r="P135" s="37"/>
      <c r="Q135" s="37">
        <f t="shared" si="13"/>
        <v>351580.96923976066</v>
      </c>
      <c r="S135" s="35"/>
      <c r="T135" s="37"/>
      <c r="U135" s="35"/>
      <c r="V135" s="37"/>
      <c r="W135" s="44"/>
      <c r="X135" s="45"/>
      <c r="Y135" s="35"/>
      <c r="Z135" s="37"/>
    </row>
    <row r="136" spans="2:28" x14ac:dyDescent="0.25">
      <c r="B136" s="27">
        <v>45657</v>
      </c>
      <c r="C136" s="30">
        <f>Sales!J279</f>
        <v>614482</v>
      </c>
      <c r="D136" s="40">
        <f>Returns!J280</f>
        <v>326496</v>
      </c>
      <c r="E136" s="31">
        <f t="shared" si="14"/>
        <v>0.53133533610423089</v>
      </c>
      <c r="F136" s="35"/>
      <c r="G136" s="35"/>
      <c r="H136" s="35">
        <f t="shared" si="10"/>
        <v>311550.90633441485</v>
      </c>
      <c r="I136" s="30"/>
      <c r="J136" s="30"/>
      <c r="K136" s="30">
        <f t="shared" si="11"/>
        <v>560977.89075027755</v>
      </c>
      <c r="L136" s="30"/>
      <c r="M136" s="30"/>
      <c r="N136" s="31">
        <f t="shared" si="12"/>
        <v>0.56181061536934995</v>
      </c>
      <c r="O136" s="37"/>
      <c r="P136" s="37"/>
      <c r="Q136" s="37">
        <f t="shared" si="13"/>
        <v>315163.33401101339</v>
      </c>
      <c r="S136" s="35"/>
      <c r="T136" s="37"/>
      <c r="U136" s="35"/>
      <c r="V136" s="37"/>
      <c r="W136" s="44"/>
      <c r="X136" s="45"/>
      <c r="Y136" s="35"/>
      <c r="Z136" s="37"/>
    </row>
    <row r="137" spans="2:28" x14ac:dyDescent="0.25">
      <c r="B137" s="27">
        <v>45688</v>
      </c>
      <c r="C137" s="30">
        <f>Sales!J280</f>
        <v>397678</v>
      </c>
      <c r="D137" s="40">
        <f>Returns!J281</f>
        <v>433919</v>
      </c>
      <c r="E137" s="31">
        <f t="shared" si="14"/>
        <v>1.0911315184646875</v>
      </c>
      <c r="F137" s="35"/>
      <c r="G137" s="35"/>
      <c r="H137" s="35">
        <f t="shared" si="10"/>
        <v>430548.31418835005</v>
      </c>
      <c r="I137" s="30"/>
      <c r="J137" s="30"/>
      <c r="K137" s="30">
        <f t="shared" si="11"/>
        <v>337347.77391174342</v>
      </c>
      <c r="L137" s="30"/>
      <c r="M137" s="30"/>
      <c r="N137" s="31">
        <f t="shared" si="12"/>
        <v>1.2171207346840864</v>
      </c>
      <c r="O137" s="37"/>
      <c r="P137" s="37"/>
      <c r="Q137" s="37">
        <f t="shared" si="13"/>
        <v>410592.97042750224</v>
      </c>
      <c r="S137" s="35"/>
      <c r="T137" s="37"/>
      <c r="U137" s="35"/>
      <c r="V137" s="37"/>
      <c r="W137" s="44"/>
      <c r="X137" s="45"/>
      <c r="Y137" s="35"/>
      <c r="Z137" s="37"/>
    </row>
    <row r="138" spans="2:28" x14ac:dyDescent="0.25">
      <c r="B138" s="27">
        <v>45716</v>
      </c>
      <c r="C138" s="30">
        <f>Sales!J281</f>
        <v>401702</v>
      </c>
      <c r="D138" s="40">
        <f>Returns!J282</f>
        <v>296556</v>
      </c>
      <c r="E138" s="31">
        <f t="shared" si="14"/>
        <v>0.73824875156210323</v>
      </c>
      <c r="F138" s="35"/>
      <c r="G138" s="35"/>
      <c r="H138" s="35">
        <f t="shared" si="10"/>
        <v>335654.05158472701</v>
      </c>
      <c r="I138" s="30"/>
      <c r="J138" s="30"/>
      <c r="K138" s="30">
        <f t="shared" si="11"/>
        <v>388071.78621237964</v>
      </c>
      <c r="L138" s="30"/>
      <c r="M138" s="30"/>
      <c r="N138" s="31">
        <f t="shared" si="12"/>
        <v>0.92980397351090627</v>
      </c>
      <c r="O138" s="37"/>
      <c r="P138" s="37"/>
      <c r="Q138" s="37">
        <f t="shared" si="13"/>
        <v>360830.6888277455</v>
      </c>
      <c r="S138" s="35"/>
      <c r="T138" s="37"/>
      <c r="U138" s="35"/>
      <c r="V138" s="37"/>
      <c r="W138" s="44"/>
      <c r="X138" s="45"/>
      <c r="Y138" s="35"/>
      <c r="Z138" s="37"/>
    </row>
    <row r="139" spans="2:28" x14ac:dyDescent="0.25">
      <c r="B139" s="27">
        <v>45747</v>
      </c>
      <c r="C139" s="30">
        <f>Sales!J282</f>
        <v>416150.00000000006</v>
      </c>
      <c r="D139" s="40">
        <f>Returns!J283</f>
        <v>418325</v>
      </c>
      <c r="E139" s="31">
        <f t="shared" si="14"/>
        <v>1.0052264808362368</v>
      </c>
      <c r="F139" s="35"/>
      <c r="G139" s="35"/>
      <c r="H139" s="35">
        <f t="shared" si="10"/>
        <v>416839.66998521093</v>
      </c>
      <c r="I139" s="30"/>
      <c r="J139" s="30"/>
      <c r="K139" s="30">
        <f t="shared" si="11"/>
        <v>412752.34907753672</v>
      </c>
      <c r="L139" s="30"/>
      <c r="M139" s="30"/>
      <c r="N139" s="31">
        <f t="shared" si="12"/>
        <v>0.8730119132315638</v>
      </c>
      <c r="O139" s="37"/>
      <c r="P139" s="37"/>
      <c r="Q139" s="37">
        <f t="shared" si="13"/>
        <v>360337.71795900265</v>
      </c>
      <c r="S139" s="35"/>
      <c r="T139" s="37"/>
      <c r="U139" s="35"/>
      <c r="V139" s="37"/>
      <c r="W139" s="44"/>
      <c r="X139" s="45"/>
      <c r="Y139" s="35"/>
      <c r="Z139" s="37"/>
    </row>
    <row r="140" spans="2:28" x14ac:dyDescent="0.25">
      <c r="B140" s="27">
        <v>45777</v>
      </c>
      <c r="C140" s="30">
        <f>Sales!J283</f>
        <v>434623</v>
      </c>
      <c r="D140" s="40">
        <f>Returns!J284</f>
        <v>443572</v>
      </c>
      <c r="E140" s="31">
        <f t="shared" si="14"/>
        <v>1.0205902586839628</v>
      </c>
      <c r="F140" s="35"/>
      <c r="G140" s="35"/>
      <c r="H140" s="35">
        <f t="shared" si="10"/>
        <v>442203.21773445391</v>
      </c>
      <c r="I140" s="30"/>
      <c r="J140" s="30"/>
      <c r="K140" s="30">
        <f t="shared" si="11"/>
        <v>401288.12436398363</v>
      </c>
      <c r="L140" s="30"/>
      <c r="M140" s="30"/>
      <c r="N140" s="31">
        <f t="shared" si="12"/>
        <v>1.1332358555003621</v>
      </c>
      <c r="O140" s="37"/>
      <c r="P140" s="37"/>
      <c r="Q140" s="39">
        <f t="shared" si="13"/>
        <v>454754.09091575467</v>
      </c>
      <c r="S140" s="35"/>
      <c r="T140" s="37"/>
      <c r="U140" s="35"/>
      <c r="V140" s="37"/>
      <c r="W140" s="44"/>
      <c r="X140" s="45"/>
      <c r="Y140" s="35"/>
      <c r="Z140" s="37"/>
    </row>
    <row r="141" spans="2:28" x14ac:dyDescent="0.25">
      <c r="B141" s="27"/>
      <c r="C141" s="30"/>
      <c r="D141" s="30"/>
      <c r="E141" s="31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2:28" x14ac:dyDescent="0.25">
      <c r="B142" s="27"/>
      <c r="C142" s="30"/>
      <c r="D142" s="30"/>
      <c r="E142" s="31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S142" s="65" t="s">
        <v>64</v>
      </c>
      <c r="T142" s="65"/>
      <c r="U142" s="65" t="s">
        <v>60</v>
      </c>
      <c r="V142" s="65"/>
      <c r="W142" s="65" t="s">
        <v>61</v>
      </c>
      <c r="X142" s="65"/>
      <c r="Y142" s="65" t="s">
        <v>62</v>
      </c>
      <c r="Z142" s="65"/>
      <c r="AA142" s="65" t="s">
        <v>68</v>
      </c>
      <c r="AB142" s="65"/>
    </row>
    <row r="143" spans="2:28" x14ac:dyDescent="0.25">
      <c r="B143" s="27"/>
      <c r="C143" s="30"/>
      <c r="D143" s="30"/>
      <c r="E143" s="31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S143" s="42" t="s">
        <v>55</v>
      </c>
      <c r="T143" s="43" t="s">
        <v>63</v>
      </c>
      <c r="U143" s="42" t="s">
        <v>55</v>
      </c>
      <c r="V143" s="43" t="s">
        <v>63</v>
      </c>
      <c r="W143" s="42" t="s">
        <v>55</v>
      </c>
      <c r="X143" s="43" t="s">
        <v>63</v>
      </c>
      <c r="Y143" s="42" t="s">
        <v>55</v>
      </c>
      <c r="Z143" s="43" t="s">
        <v>63</v>
      </c>
      <c r="AA143" s="42" t="s">
        <v>55</v>
      </c>
      <c r="AB143" s="43" t="s">
        <v>63</v>
      </c>
    </row>
    <row r="144" spans="2:28" x14ac:dyDescent="0.25">
      <c r="R144" t="s">
        <v>57</v>
      </c>
      <c r="S144" s="48">
        <f>AVERAGE(S105:S116)</f>
        <v>59037.992053569295</v>
      </c>
      <c r="T144" s="48">
        <f t="shared" ref="T144:X144" si="15">AVERAGE(T105:T116)</f>
        <v>388768.16532573756</v>
      </c>
      <c r="U144" s="48">
        <f t="shared" si="15"/>
        <v>59037.992053569295</v>
      </c>
      <c r="V144" s="48">
        <f t="shared" si="15"/>
        <v>388768.16532573756</v>
      </c>
      <c r="W144" s="49">
        <f t="shared" si="15"/>
        <v>1.5178910278011633E-2</v>
      </c>
      <c r="X144" s="49">
        <f t="shared" si="15"/>
        <v>9.9953892318561652E-2</v>
      </c>
      <c r="Y144" s="48">
        <f>SQRT(AVERAGE(Y105:Y116))</f>
        <v>59037.992053569295</v>
      </c>
      <c r="Z144" s="48">
        <f>SQRT(AVERAGE(Z105:Z116))</f>
        <v>388768.16532573756</v>
      </c>
    </row>
    <row r="145" spans="18:28" x14ac:dyDescent="0.25">
      <c r="R145" t="s">
        <v>58</v>
      </c>
      <c r="S145" s="48">
        <f t="shared" ref="S145:X145" si="16">AVERAGE(S117:S128)</f>
        <v>-39429.490412072279</v>
      </c>
      <c r="T145" s="48">
        <f t="shared" si="16"/>
        <v>251928.5059020631</v>
      </c>
      <c r="U145" s="48">
        <f t="shared" si="16"/>
        <v>39429.490412072279</v>
      </c>
      <c r="V145" s="48">
        <f t="shared" si="16"/>
        <v>251928.5059020631</v>
      </c>
      <c r="W145" s="49">
        <f t="shared" si="16"/>
        <v>1.048242102447045E-2</v>
      </c>
      <c r="X145" s="49">
        <f t="shared" si="16"/>
        <v>6.6975774714112563E-2</v>
      </c>
      <c r="Y145" s="48">
        <f>SQRT(AVERAGE(Y117:Y128))</f>
        <v>39429.490412072279</v>
      </c>
      <c r="Z145" s="48">
        <f>SQRT(AVERAGE(Z117:Z128))</f>
        <v>251928.5059020631</v>
      </c>
    </row>
    <row r="146" spans="18:28" x14ac:dyDescent="0.25">
      <c r="R146" t="s">
        <v>59</v>
      </c>
      <c r="S146" s="56">
        <f t="shared" ref="S146:X146" si="17">AVERAGE(S129:S140)</f>
        <v>31707.966610381845</v>
      </c>
      <c r="T146" s="56">
        <f t="shared" si="17"/>
        <v>3880.2327633267269</v>
      </c>
      <c r="U146" s="56">
        <f t="shared" si="17"/>
        <v>31707.966610381845</v>
      </c>
      <c r="V146" s="56">
        <f t="shared" si="17"/>
        <v>3880.2327633267269</v>
      </c>
      <c r="W146" s="57">
        <f t="shared" si="17"/>
        <v>8.9880003805141058E-3</v>
      </c>
      <c r="X146" s="57">
        <f t="shared" si="17"/>
        <v>1.0998981417447609E-3</v>
      </c>
      <c r="Y146" s="56">
        <f>SQRT(AVERAGE(Y129:Y140))</f>
        <v>31707.966610381845</v>
      </c>
      <c r="Z146" s="56">
        <f>SQRT(AVERAGE(Z129:Z140))</f>
        <v>3880.2327633267269</v>
      </c>
      <c r="AA146" s="52"/>
      <c r="AB146" s="52"/>
    </row>
    <row r="147" spans="18:28" x14ac:dyDescent="0.25">
      <c r="R147" t="s">
        <v>69</v>
      </c>
      <c r="S147" s="48">
        <f>AVERAGE(S144:S146)</f>
        <v>17105.489417292953</v>
      </c>
      <c r="T147" s="48">
        <f t="shared" ref="T147:X147" si="18">AVERAGE(T144:T146)</f>
        <v>214858.96799704246</v>
      </c>
      <c r="U147" s="48">
        <f t="shared" si="18"/>
        <v>43391.81635867447</v>
      </c>
      <c r="V147" s="48">
        <f t="shared" si="18"/>
        <v>214858.96799704246</v>
      </c>
      <c r="W147" s="49">
        <f t="shared" si="18"/>
        <v>1.1549777227665398E-2</v>
      </c>
      <c r="X147" s="49">
        <f t="shared" si="18"/>
        <v>5.6009855058139657E-2</v>
      </c>
      <c r="Y147" s="48">
        <f>AVERAGE(Y144:Y146)</f>
        <v>43391.81635867447</v>
      </c>
      <c r="Z147" s="48">
        <f>AVERAGE(Z144:Z146)</f>
        <v>214858.96799704246</v>
      </c>
      <c r="AA147" s="30">
        <f>SQRT(AVERAGE(Y105,Y117,Y129))</f>
        <v>44890.846752384095</v>
      </c>
      <c r="AB147" s="30">
        <f>SQRT(AVERAGE(Z105,Z117,Z129))</f>
        <v>267471.93912825291</v>
      </c>
    </row>
    <row r="148" spans="18:28" x14ac:dyDescent="0.25">
      <c r="R148" t="s">
        <v>70</v>
      </c>
      <c r="S148" s="48">
        <f>ABS(S147)</f>
        <v>17105.489417292953</v>
      </c>
      <c r="T148" s="48">
        <f>ABS(T147)</f>
        <v>214858.96799704246</v>
      </c>
      <c r="U148" s="48"/>
      <c r="V148" s="48"/>
      <c r="W148" s="49"/>
      <c r="X148" s="49"/>
      <c r="AA148" s="30"/>
      <c r="AB148" s="30"/>
    </row>
    <row r="149" spans="18:28" x14ac:dyDescent="0.25">
      <c r="S149" s="65" t="s">
        <v>65</v>
      </c>
      <c r="T149" s="65"/>
      <c r="U149" s="65"/>
      <c r="V149" s="65"/>
      <c r="W149" s="65"/>
      <c r="X149" s="65"/>
      <c r="Y149" s="65"/>
      <c r="Z149" s="65"/>
    </row>
    <row r="150" spans="18:28" x14ac:dyDescent="0.25">
      <c r="S150" s="65" t="s">
        <v>64</v>
      </c>
      <c r="T150" s="65"/>
      <c r="U150" s="65" t="s">
        <v>60</v>
      </c>
      <c r="V150" s="65"/>
      <c r="W150" s="65" t="s">
        <v>61</v>
      </c>
      <c r="X150" s="65"/>
      <c r="Y150" s="65" t="s">
        <v>62</v>
      </c>
      <c r="Z150" s="65"/>
      <c r="AA150" s="65" t="s">
        <v>68</v>
      </c>
      <c r="AB150" s="65"/>
    </row>
    <row r="151" spans="18:28" x14ac:dyDescent="0.25">
      <c r="S151" s="42" t="s">
        <v>55</v>
      </c>
      <c r="T151" s="43" t="s">
        <v>63</v>
      </c>
      <c r="U151" s="42" t="s">
        <v>55</v>
      </c>
      <c r="V151" s="43" t="s">
        <v>63</v>
      </c>
      <c r="W151" s="42" t="s">
        <v>55</v>
      </c>
      <c r="X151" s="43" t="s">
        <v>63</v>
      </c>
      <c r="Y151" s="42" t="s">
        <v>55</v>
      </c>
      <c r="Z151" s="43" t="s">
        <v>63</v>
      </c>
      <c r="AA151" s="42" t="s">
        <v>55</v>
      </c>
      <c r="AB151" s="43" t="s">
        <v>63</v>
      </c>
    </row>
    <row r="152" spans="18:28" x14ac:dyDescent="0.25">
      <c r="R152" t="s">
        <v>57</v>
      </c>
      <c r="S152">
        <f t="shared" ref="S152:S154" si="19">IF(ABS(S144)&lt;=ABS(T144),1,2)</f>
        <v>1</v>
      </c>
      <c r="T152">
        <f t="shared" ref="T152:T154" si="20">IF(ABS(T144)&lt;=ABS(S144),1,2)</f>
        <v>2</v>
      </c>
      <c r="U152" s="50">
        <f>RANK(U144,$U144:$V144,1)</f>
        <v>1</v>
      </c>
      <c r="V152">
        <f>RANK(V144,$U144:$V144,1)</f>
        <v>2</v>
      </c>
      <c r="W152" s="50">
        <f>RANK(W144,$W144:$X144,1)</f>
        <v>1</v>
      </c>
      <c r="X152">
        <f>RANK(X144,$W144:$X144,1)</f>
        <v>2</v>
      </c>
      <c r="Y152" s="50">
        <f>RANK(Y144,$Y144:$Z144,1)</f>
        <v>1</v>
      </c>
      <c r="Z152">
        <f>RANK(Z144,$Y144:$Z144,1)</f>
        <v>2</v>
      </c>
    </row>
    <row r="153" spans="18:28" x14ac:dyDescent="0.25">
      <c r="R153" t="s">
        <v>58</v>
      </c>
      <c r="S153">
        <f t="shared" si="19"/>
        <v>1</v>
      </c>
      <c r="T153">
        <f t="shared" si="20"/>
        <v>2</v>
      </c>
      <c r="U153" s="50">
        <f t="shared" ref="U153:V154" si="21">RANK(U145,$U145:$V145,1)</f>
        <v>1</v>
      </c>
      <c r="V153">
        <f t="shared" si="21"/>
        <v>2</v>
      </c>
      <c r="W153" s="50">
        <f t="shared" ref="W153:X154" si="22">RANK(W145,$W145:$X145,1)</f>
        <v>1</v>
      </c>
      <c r="X153">
        <f t="shared" si="22"/>
        <v>2</v>
      </c>
      <c r="Y153" s="50">
        <f t="shared" ref="Y153:Z154" si="23">RANK(Y145,$Y145:$Z145,1)</f>
        <v>1</v>
      </c>
      <c r="Z153">
        <f t="shared" si="23"/>
        <v>2</v>
      </c>
    </row>
    <row r="154" spans="18:28" x14ac:dyDescent="0.25">
      <c r="R154" t="s">
        <v>59</v>
      </c>
      <c r="S154" s="52">
        <f t="shared" si="19"/>
        <v>2</v>
      </c>
      <c r="T154" s="59">
        <f t="shared" si="20"/>
        <v>1</v>
      </c>
      <c r="U154" s="58">
        <f t="shared" si="21"/>
        <v>2</v>
      </c>
      <c r="V154" s="52">
        <f t="shared" si="21"/>
        <v>1</v>
      </c>
      <c r="W154" s="58">
        <f t="shared" si="22"/>
        <v>2</v>
      </c>
      <c r="X154" s="52">
        <f t="shared" si="22"/>
        <v>1</v>
      </c>
      <c r="Y154" s="58">
        <f t="shared" si="23"/>
        <v>2</v>
      </c>
      <c r="Z154" s="52">
        <f t="shared" si="23"/>
        <v>1</v>
      </c>
      <c r="AA154" s="52"/>
      <c r="AB154" s="52"/>
    </row>
    <row r="155" spans="18:28" x14ac:dyDescent="0.25">
      <c r="R155" t="s">
        <v>69</v>
      </c>
      <c r="S155">
        <f>IF(ABS(S147)&lt;=ABS(T147),1,2)</f>
        <v>1</v>
      </c>
      <c r="T155">
        <f>IF(ABS(T147)&lt;=ABS(S147),1,2)</f>
        <v>2</v>
      </c>
      <c r="U155">
        <f>RANK(U147,$U147:$V147,1)</f>
        <v>1</v>
      </c>
      <c r="V155">
        <f>RANK(V147,$U147:$V147,1)</f>
        <v>2</v>
      </c>
      <c r="W155">
        <f>RANK(W147,$W147:$X147,1)</f>
        <v>1</v>
      </c>
      <c r="X155">
        <f>RANK(X147,$W147:$X147,1)</f>
        <v>2</v>
      </c>
      <c r="Y155">
        <f>RANK(Y147,$Y147:$Z147,1)</f>
        <v>1</v>
      </c>
      <c r="Z155">
        <f>RANK(Z147,$Y147:$Z147,1)</f>
        <v>2</v>
      </c>
      <c r="AA155">
        <f>RANK(AA147,$AA147:$AB147,1)</f>
        <v>1</v>
      </c>
      <c r="AB155">
        <f>RANK(AB147,$AA147:$AB147,1)</f>
        <v>2</v>
      </c>
    </row>
    <row r="157" spans="18:28" x14ac:dyDescent="0.25">
      <c r="S157" s="64" t="s">
        <v>66</v>
      </c>
      <c r="T157" s="64"/>
    </row>
    <row r="158" spans="18:28" x14ac:dyDescent="0.25">
      <c r="S158" s="42" t="s">
        <v>55</v>
      </c>
      <c r="T158" s="43" t="s">
        <v>63</v>
      </c>
      <c r="V158" s="52" t="s">
        <v>67</v>
      </c>
    </row>
    <row r="159" spans="18:28" x14ac:dyDescent="0.25">
      <c r="S159" s="51">
        <f>AVERAGE(S155,U155,W155,Y155)</f>
        <v>1</v>
      </c>
      <c r="T159" s="51">
        <f>AVERAGE(T155,V155,X155,Z155)</f>
        <v>2</v>
      </c>
      <c r="V159" s="53" t="str">
        <f>IF(S159&lt;=T159,$S$158,$T$158)</f>
        <v>Returns Only</v>
      </c>
    </row>
    <row r="162" spans="19:20" x14ac:dyDescent="0.25">
      <c r="S162" s="49"/>
      <c r="T162" s="49"/>
    </row>
  </sheetData>
  <mergeCells count="23">
    <mergeCell ref="S157:T157"/>
    <mergeCell ref="AA142:AB142"/>
    <mergeCell ref="S149:Z149"/>
    <mergeCell ref="S150:T150"/>
    <mergeCell ref="U150:V150"/>
    <mergeCell ref="W150:X150"/>
    <mergeCell ref="Y150:Z150"/>
    <mergeCell ref="AA150:AB150"/>
    <mergeCell ref="S142:T142"/>
    <mergeCell ref="U142:V142"/>
    <mergeCell ref="W142:X142"/>
    <mergeCell ref="Y142:Z142"/>
    <mergeCell ref="U103:V103"/>
    <mergeCell ref="W103:X103"/>
    <mergeCell ref="Y103:Z103"/>
    <mergeCell ref="F104:H104"/>
    <mergeCell ref="O104:Q104"/>
    <mergeCell ref="S103:T103"/>
    <mergeCell ref="C2:E2"/>
    <mergeCell ref="F2:Q2"/>
    <mergeCell ref="C3:E3"/>
    <mergeCell ref="F3:H3"/>
    <mergeCell ref="I3:Q3"/>
  </mergeCells>
  <pageMargins left="0.7" right="0.7" top="0.75" bottom="0.75" header="0.3" footer="0.3"/>
  <customProperties>
    <customPr name="OrphanNamesChecked" r:id="rId1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9B233-9E5B-4841-8F4E-F83C2954D611}">
  <dimension ref="B2:AB162"/>
  <sheetViews>
    <sheetView topLeftCell="J1" workbookViewId="0">
      <pane ySplit="4" topLeftCell="A135" activePane="bottomLeft" state="frozen"/>
      <selection activeCell="R159" sqref="R159"/>
      <selection pane="bottomLeft" activeCell="R159" sqref="R159"/>
    </sheetView>
  </sheetViews>
  <sheetFormatPr defaultRowHeight="15" x14ac:dyDescent="0.25"/>
  <cols>
    <col min="2" max="2" width="14.7109375" bestFit="1" customWidth="1"/>
    <col min="3" max="17" width="13" customWidth="1"/>
    <col min="18" max="18" width="22.5703125" bestFit="1" customWidth="1"/>
    <col min="19" max="19" width="13.28515625" bestFit="1" customWidth="1"/>
    <col min="20" max="20" width="12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2.140625" bestFit="1" customWidth="1"/>
    <col min="25" max="26" width="20" bestFit="1" customWidth="1"/>
    <col min="27" max="28" width="14.7109375" customWidth="1"/>
  </cols>
  <sheetData>
    <row r="2" spans="2:17" x14ac:dyDescent="0.25">
      <c r="C2" s="61" t="s">
        <v>41</v>
      </c>
      <c r="D2" s="61"/>
      <c r="E2" s="61"/>
      <c r="F2" s="61" t="s">
        <v>44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x14ac:dyDescent="0.25">
      <c r="C3" s="62"/>
      <c r="D3" s="62"/>
      <c r="E3" s="62"/>
      <c r="F3" s="63" t="s">
        <v>55</v>
      </c>
      <c r="G3" s="63"/>
      <c r="H3" s="63"/>
      <c r="I3" s="63" t="s">
        <v>56</v>
      </c>
      <c r="J3" s="63"/>
      <c r="K3" s="63"/>
      <c r="L3" s="63"/>
      <c r="M3" s="63"/>
      <c r="N3" s="63"/>
      <c r="O3" s="63"/>
      <c r="P3" s="63"/>
      <c r="Q3" s="63"/>
    </row>
    <row r="4" spans="2:17" x14ac:dyDescent="0.25">
      <c r="B4" t="s">
        <v>0</v>
      </c>
      <c r="C4" s="26" t="s">
        <v>42</v>
      </c>
      <c r="D4" s="26" t="s">
        <v>43</v>
      </c>
      <c r="E4" s="26" t="s">
        <v>45</v>
      </c>
      <c r="F4" s="26" t="s">
        <v>49</v>
      </c>
      <c r="G4" s="26" t="s">
        <v>50</v>
      </c>
      <c r="H4" s="26" t="s">
        <v>51</v>
      </c>
      <c r="I4" s="26" t="s">
        <v>46</v>
      </c>
      <c r="J4" s="26" t="s">
        <v>47</v>
      </c>
      <c r="K4" s="26" t="s">
        <v>48</v>
      </c>
      <c r="L4" s="26" t="s">
        <v>52</v>
      </c>
      <c r="M4" s="26" t="s">
        <v>53</v>
      </c>
      <c r="N4" s="26" t="s">
        <v>54</v>
      </c>
      <c r="O4" s="26" t="s">
        <v>49</v>
      </c>
      <c r="P4" s="26" t="s">
        <v>50</v>
      </c>
      <c r="Q4" s="26" t="s">
        <v>51</v>
      </c>
    </row>
    <row r="5" spans="2:17" x14ac:dyDescent="0.25">
      <c r="B5" s="27">
        <v>41670</v>
      </c>
      <c r="C5" s="30">
        <f>Sales!K148</f>
        <v>5327060</v>
      </c>
      <c r="D5" s="30">
        <f>Returns!K149</f>
        <v>5081011</v>
      </c>
      <c r="E5" s="31">
        <f>IFERROR(D5/C5,0)</f>
        <v>0.95381148325718124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2:17" x14ac:dyDescent="0.25">
      <c r="B6" s="27">
        <v>41698</v>
      </c>
      <c r="C6" s="30">
        <f>Sales!K149</f>
        <v>5051184</v>
      </c>
      <c r="D6" s="30">
        <f>Returns!K150</f>
        <v>3788502</v>
      </c>
      <c r="E6" s="31">
        <f t="shared" ref="E6:E69" si="0">IFERROR(D6/C6,0)</f>
        <v>0.75002256896600872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2:17" x14ac:dyDescent="0.25">
      <c r="B7" s="27">
        <v>41729</v>
      </c>
      <c r="C7" s="30">
        <f>Sales!K150</f>
        <v>5584841</v>
      </c>
      <c r="D7" s="30">
        <f>Returns!K151</f>
        <v>4923341</v>
      </c>
      <c r="E7" s="31">
        <f t="shared" si="0"/>
        <v>0.88155437191497488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2:17" x14ac:dyDescent="0.25">
      <c r="B8" s="27">
        <v>41759</v>
      </c>
      <c r="C8" s="30">
        <f>Sales!K151</f>
        <v>5811983</v>
      </c>
      <c r="D8" s="30">
        <f>Returns!K152</f>
        <v>5812838</v>
      </c>
      <c r="E8" s="31">
        <f t="shared" si="0"/>
        <v>1.000147109859062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2:17" x14ac:dyDescent="0.25">
      <c r="B9" s="27">
        <v>41790</v>
      </c>
      <c r="C9" s="30">
        <f>Sales!K152</f>
        <v>5553542</v>
      </c>
      <c r="D9" s="30">
        <f>Returns!K153</f>
        <v>6252047</v>
      </c>
      <c r="E9" s="31">
        <f t="shared" si="0"/>
        <v>1.1257764864297415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2:17" x14ac:dyDescent="0.25">
      <c r="B10" s="27">
        <v>41820</v>
      </c>
      <c r="C10" s="30">
        <f>Sales!K153</f>
        <v>5460590</v>
      </c>
      <c r="D10" s="30">
        <f>Returns!K154</f>
        <v>5260015</v>
      </c>
      <c r="E10" s="31">
        <f t="shared" si="0"/>
        <v>0.96326862115632195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2:17" x14ac:dyDescent="0.25">
      <c r="B11" s="27">
        <v>41851</v>
      </c>
      <c r="C11" s="30">
        <f>Sales!K154</f>
        <v>5245318</v>
      </c>
      <c r="D11" s="30">
        <f>Returns!K155</f>
        <v>5633045</v>
      </c>
      <c r="E11" s="31">
        <f t="shared" si="0"/>
        <v>1.0739186832905079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2:17" x14ac:dyDescent="0.25">
      <c r="B12" s="27">
        <v>41882</v>
      </c>
      <c r="C12" s="30">
        <f>Sales!K155</f>
        <v>5314410</v>
      </c>
      <c r="D12" s="30">
        <f>Returns!K156</f>
        <v>4635938</v>
      </c>
      <c r="E12" s="31">
        <f t="shared" si="0"/>
        <v>0.87233352338265202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2:17" x14ac:dyDescent="0.25">
      <c r="B13" s="27">
        <v>41912</v>
      </c>
      <c r="C13" s="30">
        <f>Sales!K156</f>
        <v>5672256</v>
      </c>
      <c r="D13" s="30">
        <f>Returns!K157</f>
        <v>5015265</v>
      </c>
      <c r="E13" s="31">
        <f t="shared" si="0"/>
        <v>0.88417465643299598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x14ac:dyDescent="0.25">
      <c r="B14" s="27">
        <v>41943</v>
      </c>
      <c r="C14" s="30">
        <f>Sales!K157</f>
        <v>6315827</v>
      </c>
      <c r="D14" s="30">
        <f>Returns!K158</f>
        <v>5111996</v>
      </c>
      <c r="E14" s="31">
        <f t="shared" si="0"/>
        <v>0.80939455751400413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2:17" x14ac:dyDescent="0.25">
      <c r="B15" s="27">
        <v>41973</v>
      </c>
      <c r="C15" s="30">
        <f>Sales!K158</f>
        <v>5585245</v>
      </c>
      <c r="D15" s="30">
        <f>Returns!K159</f>
        <v>3821148</v>
      </c>
      <c r="E15" s="31">
        <f t="shared" si="0"/>
        <v>0.6841504714654415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2:17" x14ac:dyDescent="0.25">
      <c r="B16" s="27">
        <v>42004</v>
      </c>
      <c r="C16" s="30">
        <f>Sales!K159</f>
        <v>6330430</v>
      </c>
      <c r="D16" s="30">
        <f>Returns!K160</f>
        <v>4130142</v>
      </c>
      <c r="E16" s="31">
        <f t="shared" si="0"/>
        <v>0.65242677037736774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2:17" x14ac:dyDescent="0.25">
      <c r="B17" s="27">
        <v>42035</v>
      </c>
      <c r="C17" s="30">
        <f>Sales!K160</f>
        <v>5404469</v>
      </c>
      <c r="D17" s="30">
        <f>Returns!K161</f>
        <v>4711826</v>
      </c>
      <c r="E17" s="31">
        <f t="shared" si="0"/>
        <v>0.87183884300196746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7" x14ac:dyDescent="0.25">
      <c r="B18" s="27">
        <v>42063</v>
      </c>
      <c r="C18" s="30">
        <f>Sales!K161</f>
        <v>5285903</v>
      </c>
      <c r="D18" s="30">
        <f>Returns!K162</f>
        <v>3969840</v>
      </c>
      <c r="E18" s="31">
        <f t="shared" si="0"/>
        <v>0.75102399722431534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2:17" x14ac:dyDescent="0.25">
      <c r="B19" s="27">
        <v>42094</v>
      </c>
      <c r="C19" s="30">
        <f>Sales!K162</f>
        <v>5511129</v>
      </c>
      <c r="D19" s="30">
        <f>Returns!K163</f>
        <v>5446831</v>
      </c>
      <c r="E19" s="31">
        <f t="shared" si="0"/>
        <v>0.98833306206405258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2:17" x14ac:dyDescent="0.25">
      <c r="B20" s="27">
        <v>42124</v>
      </c>
      <c r="C20" s="30">
        <f>Sales!K163</f>
        <v>5920207</v>
      </c>
      <c r="D20" s="30">
        <f>Returns!K164</f>
        <v>6145619</v>
      </c>
      <c r="E20" s="31">
        <f t="shared" si="0"/>
        <v>1.0380750200119693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2:17" x14ac:dyDescent="0.25">
      <c r="B21" s="27">
        <v>42155</v>
      </c>
      <c r="C21" s="30">
        <f>Sales!K164</f>
        <v>5223818</v>
      </c>
      <c r="D21" s="30">
        <f>Returns!K165</f>
        <v>5466656</v>
      </c>
      <c r="E21" s="31">
        <f t="shared" si="0"/>
        <v>1.0464866884719184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2:17" x14ac:dyDescent="0.25">
      <c r="B22" s="27">
        <v>42185</v>
      </c>
      <c r="C22" s="30">
        <f>Sales!K165</f>
        <v>5652454</v>
      </c>
      <c r="D22" s="30">
        <f>Returns!K166</f>
        <v>5574661</v>
      </c>
      <c r="E22" s="31">
        <f t="shared" si="0"/>
        <v>0.98623730507139018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2:17" x14ac:dyDescent="0.25">
      <c r="B23" s="27">
        <v>42216</v>
      </c>
      <c r="C23" s="30">
        <f>Sales!K166</f>
        <v>5473411</v>
      </c>
      <c r="D23" s="30">
        <f>Returns!K167</f>
        <v>5465964</v>
      </c>
      <c r="E23" s="31">
        <f t="shared" si="0"/>
        <v>0.99863942247348136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2:17" x14ac:dyDescent="0.25">
      <c r="B24" s="28">
        <v>42247</v>
      </c>
      <c r="C24" s="30">
        <f>Sales!K167</f>
        <v>5171566</v>
      </c>
      <c r="D24" s="30">
        <f>Returns!K168</f>
        <v>5003641</v>
      </c>
      <c r="E24" s="31">
        <f t="shared" si="0"/>
        <v>0.96752917781577186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2:17" x14ac:dyDescent="0.25">
      <c r="B25" s="28">
        <v>42277</v>
      </c>
      <c r="C25" s="30">
        <f>Sales!K168</f>
        <v>5373296</v>
      </c>
      <c r="D25" s="30">
        <f>Returns!K169</f>
        <v>5018969</v>
      </c>
      <c r="E25" s="31">
        <f t="shared" si="0"/>
        <v>0.93405779246108911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7" x14ac:dyDescent="0.25">
      <c r="B26" s="28">
        <v>42308</v>
      </c>
      <c r="C26" s="30">
        <f>Sales!K169</f>
        <v>6098544</v>
      </c>
      <c r="D26" s="30">
        <f>Returns!K170</f>
        <v>5030780</v>
      </c>
      <c r="E26" s="31">
        <f t="shared" si="0"/>
        <v>0.82491493051456222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2:17" x14ac:dyDescent="0.25">
      <c r="B27" s="28">
        <v>42338</v>
      </c>
      <c r="C27" s="30">
        <f>Sales!K170</f>
        <v>5515025</v>
      </c>
      <c r="D27" s="30">
        <f>Returns!K171</f>
        <v>4406838</v>
      </c>
      <c r="E27" s="31">
        <f t="shared" si="0"/>
        <v>0.79906038503905241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x14ac:dyDescent="0.25">
      <c r="B28" s="28">
        <v>42369</v>
      </c>
      <c r="C28" s="30">
        <f>Sales!K171</f>
        <v>6084826</v>
      </c>
      <c r="D28" s="30">
        <f>Returns!K172</f>
        <v>4085176</v>
      </c>
      <c r="E28" s="31">
        <f t="shared" si="0"/>
        <v>0.67137104660018221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2:17" x14ac:dyDescent="0.25">
      <c r="B29" s="27">
        <v>42400</v>
      </c>
      <c r="C29" s="30">
        <f>Sales!K172</f>
        <v>5609492</v>
      </c>
      <c r="D29" s="30">
        <f>Returns!K173</f>
        <v>4719222</v>
      </c>
      <c r="E29" s="31">
        <f t="shared" si="0"/>
        <v>0.84129222396609171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7" x14ac:dyDescent="0.25">
      <c r="B30" s="27">
        <v>42429</v>
      </c>
      <c r="C30" s="30">
        <f>Sales!K173</f>
        <v>5336862</v>
      </c>
      <c r="D30" s="30">
        <f>Returns!K174</f>
        <v>4925735</v>
      </c>
      <c r="E30" s="31">
        <f t="shared" si="0"/>
        <v>0.92296465600946775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2:17" x14ac:dyDescent="0.25">
      <c r="B31" s="27">
        <v>42460</v>
      </c>
      <c r="C31" s="30">
        <f>Sales!K174</f>
        <v>5372523</v>
      </c>
      <c r="D31" s="30">
        <f>Returns!K175</f>
        <v>5382073</v>
      </c>
      <c r="E31" s="31">
        <f t="shared" si="0"/>
        <v>1.0017775633533816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17" x14ac:dyDescent="0.25">
      <c r="B32" s="27">
        <v>42490</v>
      </c>
      <c r="C32" s="30">
        <f>Sales!K175</f>
        <v>6051434</v>
      </c>
      <c r="D32" s="30">
        <f>Returns!K176</f>
        <v>5990803</v>
      </c>
      <c r="E32" s="31">
        <f t="shared" si="0"/>
        <v>0.98998072192475373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2:17" x14ac:dyDescent="0.25">
      <c r="B33" s="27">
        <v>42521</v>
      </c>
      <c r="C33" s="30">
        <f>Sales!K176</f>
        <v>5283893</v>
      </c>
      <c r="D33" s="30">
        <f>Returns!K177</f>
        <v>5490858</v>
      </c>
      <c r="E33" s="31">
        <f t="shared" si="0"/>
        <v>1.0391690369203161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2:17" x14ac:dyDescent="0.25">
      <c r="B34" s="27">
        <v>42551</v>
      </c>
      <c r="C34" s="30">
        <f>Sales!K177</f>
        <v>5703648</v>
      </c>
      <c r="D34" s="30">
        <f>Returns!K178</f>
        <v>5380208</v>
      </c>
      <c r="E34" s="31">
        <f t="shared" si="0"/>
        <v>0.94329243319363332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2:17" x14ac:dyDescent="0.25">
      <c r="B35" s="27">
        <v>42582</v>
      </c>
      <c r="C35" s="30">
        <f>Sales!K178</f>
        <v>5361230</v>
      </c>
      <c r="D35" s="30">
        <f>Returns!K179</f>
        <v>5078576</v>
      </c>
      <c r="E35" s="31">
        <f t="shared" si="0"/>
        <v>0.94727814326190074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2:17" x14ac:dyDescent="0.25">
      <c r="B36" s="27">
        <v>42613</v>
      </c>
      <c r="C36" s="30">
        <f>Sales!K179</f>
        <v>5141845</v>
      </c>
      <c r="D36" s="30">
        <f>Returns!K180</f>
        <v>5352456</v>
      </c>
      <c r="E36" s="31">
        <f t="shared" si="0"/>
        <v>1.0409602000838221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2:17" x14ac:dyDescent="0.25">
      <c r="B37" s="27">
        <v>42643</v>
      </c>
      <c r="C37" s="30">
        <f>Sales!K180</f>
        <v>5356604</v>
      </c>
      <c r="D37" s="30">
        <f>Returns!K181</f>
        <v>4955153</v>
      </c>
      <c r="E37" s="31">
        <f t="shared" si="0"/>
        <v>0.92505494152638501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x14ac:dyDescent="0.25">
      <c r="B38" s="27">
        <v>42674</v>
      </c>
      <c r="C38" s="30">
        <f>Sales!K181</f>
        <v>6127057</v>
      </c>
      <c r="D38" s="30">
        <f>Returns!K182</f>
        <v>4692549</v>
      </c>
      <c r="E38" s="31">
        <f t="shared" si="0"/>
        <v>0.76587324061127549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2:17" x14ac:dyDescent="0.25">
      <c r="B39" s="27">
        <v>42704</v>
      </c>
      <c r="C39" s="30">
        <f>Sales!K182</f>
        <v>5286863</v>
      </c>
      <c r="D39" s="30">
        <f>Returns!K183</f>
        <v>4734750</v>
      </c>
      <c r="E39" s="31">
        <f t="shared" si="0"/>
        <v>0.89556888461077955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2:17" x14ac:dyDescent="0.25">
      <c r="B40" s="27">
        <v>42735</v>
      </c>
      <c r="C40" s="30">
        <f>Sales!K183</f>
        <v>6169926</v>
      </c>
      <c r="D40" s="30">
        <f>Returns!K184</f>
        <v>3847029</v>
      </c>
      <c r="E40" s="31">
        <f t="shared" si="0"/>
        <v>0.62351298864848625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2:17" x14ac:dyDescent="0.25">
      <c r="B41" s="27">
        <v>42766</v>
      </c>
      <c r="C41" s="30">
        <f>Sales!K184</f>
        <v>5205884</v>
      </c>
      <c r="D41" s="30">
        <f>Returns!K185</f>
        <v>5062921</v>
      </c>
      <c r="E41" s="31">
        <f t="shared" si="0"/>
        <v>0.97253818947944293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2:17" x14ac:dyDescent="0.25">
      <c r="B42" s="27">
        <v>42794</v>
      </c>
      <c r="C42" s="30">
        <f>Sales!K185</f>
        <v>5060229</v>
      </c>
      <c r="D42" s="30">
        <f>Returns!K186</f>
        <v>4203313</v>
      </c>
      <c r="E42" s="31">
        <f t="shared" si="0"/>
        <v>0.830656675814474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2:17" x14ac:dyDescent="0.25">
      <c r="B43" s="27">
        <v>42825</v>
      </c>
      <c r="C43" s="30">
        <f>Sales!K186</f>
        <v>5430090</v>
      </c>
      <c r="D43" s="30">
        <f>Returns!K187</f>
        <v>5220996</v>
      </c>
      <c r="E43" s="31">
        <f t="shared" si="0"/>
        <v>0.96149345590957058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2:17" x14ac:dyDescent="0.25">
      <c r="B44" s="27">
        <v>42855</v>
      </c>
      <c r="C44" s="30">
        <f>Sales!K187</f>
        <v>5834951</v>
      </c>
      <c r="D44" s="30">
        <f>Returns!K188</f>
        <v>5351336</v>
      </c>
      <c r="E44" s="31">
        <f t="shared" si="0"/>
        <v>0.91711755591435129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7" x14ac:dyDescent="0.25">
      <c r="B45" s="27">
        <v>42886</v>
      </c>
      <c r="C45" s="30">
        <f>Sales!K188</f>
        <v>5347011</v>
      </c>
      <c r="D45" s="30">
        <f>Returns!K189</f>
        <v>6392257</v>
      </c>
      <c r="E45" s="31">
        <f t="shared" si="0"/>
        <v>1.1954822984280375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x14ac:dyDescent="0.25">
      <c r="B46" s="27">
        <v>42916</v>
      </c>
      <c r="C46" s="30">
        <f>Sales!K189</f>
        <v>5563379</v>
      </c>
      <c r="D46" s="30">
        <f>Returns!K190</f>
        <v>5323092</v>
      </c>
      <c r="E46" s="31">
        <f t="shared" si="0"/>
        <v>0.9568091622016045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7" x14ac:dyDescent="0.25">
      <c r="B47" s="27">
        <v>42947</v>
      </c>
      <c r="C47" s="30">
        <f>Sales!K190</f>
        <v>5306200</v>
      </c>
      <c r="D47" s="30">
        <f>Returns!K191</f>
        <v>5241645</v>
      </c>
      <c r="E47" s="31">
        <f t="shared" si="0"/>
        <v>0.98783404319475332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7" x14ac:dyDescent="0.25">
      <c r="B48" s="27">
        <v>42978</v>
      </c>
      <c r="C48" s="30">
        <f>Sales!K191</f>
        <v>5140512</v>
      </c>
      <c r="D48" s="30">
        <f>Returns!K192</f>
        <v>5380079</v>
      </c>
      <c r="E48" s="31">
        <f t="shared" si="0"/>
        <v>1.0466037235201473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2:17" x14ac:dyDescent="0.25">
      <c r="B49" s="27">
        <v>43008</v>
      </c>
      <c r="C49" s="30">
        <f>Sales!K192</f>
        <v>4990508</v>
      </c>
      <c r="D49" s="30">
        <f>Returns!K193</f>
        <v>4736093</v>
      </c>
      <c r="E49" s="31">
        <f t="shared" si="0"/>
        <v>0.94902021998562069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2:17" x14ac:dyDescent="0.25">
      <c r="B50" s="27">
        <v>43039</v>
      </c>
      <c r="C50" s="30">
        <f>Sales!K193</f>
        <v>5724411</v>
      </c>
      <c r="D50" s="30">
        <f>Returns!K194</f>
        <v>4808910</v>
      </c>
      <c r="E50" s="31">
        <f t="shared" si="0"/>
        <v>0.84007070771123882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2:17" x14ac:dyDescent="0.25">
      <c r="B51" s="27">
        <v>43069</v>
      </c>
      <c r="C51" s="30">
        <f>Sales!K194</f>
        <v>5265917</v>
      </c>
      <c r="D51" s="30">
        <f>Returns!K195</f>
        <v>3946115</v>
      </c>
      <c r="E51" s="31">
        <f t="shared" si="0"/>
        <v>0.74936900828478692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2:17" x14ac:dyDescent="0.25">
      <c r="B52" s="27">
        <v>43100</v>
      </c>
      <c r="C52" s="30">
        <f>Sales!K195</f>
        <v>6056654</v>
      </c>
      <c r="D52" s="30">
        <f>Returns!K196</f>
        <v>3962962</v>
      </c>
      <c r="E52" s="31">
        <f t="shared" si="0"/>
        <v>0.65431540253083631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2:17" x14ac:dyDescent="0.25">
      <c r="B53" s="27">
        <v>43131</v>
      </c>
      <c r="C53" s="30">
        <f>Sales!K196</f>
        <v>5435950</v>
      </c>
      <c r="D53" s="30">
        <f>Returns!K197</f>
        <v>4637293</v>
      </c>
      <c r="E53" s="31">
        <f t="shared" si="0"/>
        <v>0.85307867070153331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2:17" x14ac:dyDescent="0.25">
      <c r="B54" s="27">
        <v>43159</v>
      </c>
      <c r="C54" s="30">
        <f>Sales!K197</f>
        <v>4953958</v>
      </c>
      <c r="D54" s="30">
        <f>Returns!K198</f>
        <v>3363159</v>
      </c>
      <c r="E54" s="31">
        <f t="shared" si="0"/>
        <v>0.67888322831965875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2:17" x14ac:dyDescent="0.25">
      <c r="B55" s="27">
        <v>43190</v>
      </c>
      <c r="C55" s="30">
        <f>Sales!K198</f>
        <v>5548086</v>
      </c>
      <c r="D55" s="30">
        <f>Returns!K199</f>
        <v>5073032</v>
      </c>
      <c r="E55" s="31">
        <f t="shared" si="0"/>
        <v>0.91437515568432071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2:17" x14ac:dyDescent="0.25">
      <c r="B56" s="27">
        <v>43220</v>
      </c>
      <c r="C56" s="30">
        <f>Sales!K199</f>
        <v>5786610</v>
      </c>
      <c r="D56" s="30">
        <f>Returns!K200</f>
        <v>5366944</v>
      </c>
      <c r="E56" s="31">
        <f t="shared" si="0"/>
        <v>0.92747636353581808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2:17" x14ac:dyDescent="0.25">
      <c r="B57" s="27">
        <v>43251</v>
      </c>
      <c r="C57" s="30">
        <f>Sales!K200</f>
        <v>5130756</v>
      </c>
      <c r="D57" s="30">
        <f>Returns!K201</f>
        <v>7277589</v>
      </c>
      <c r="E57" s="31">
        <f t="shared" si="0"/>
        <v>1.4184243023835084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7" x14ac:dyDescent="0.25">
      <c r="B58" s="27">
        <v>43281</v>
      </c>
      <c r="C58" s="30">
        <f>Sales!K201</f>
        <v>5564553</v>
      </c>
      <c r="D58" s="30">
        <f>Returns!K202</f>
        <v>4997686</v>
      </c>
      <c r="E58" s="31">
        <f t="shared" si="0"/>
        <v>0.89812892428196833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7" x14ac:dyDescent="0.25">
      <c r="B59" s="27">
        <v>43312</v>
      </c>
      <c r="C59" s="30">
        <f>Sales!K202</f>
        <v>5198398</v>
      </c>
      <c r="D59" s="30">
        <f>Returns!K203</f>
        <v>5356543</v>
      </c>
      <c r="E59" s="31">
        <f t="shared" si="0"/>
        <v>1.0304218722768053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7" x14ac:dyDescent="0.25">
      <c r="B60" s="27">
        <v>43343</v>
      </c>
      <c r="C60" s="30">
        <f>Sales!K203</f>
        <v>4969413</v>
      </c>
      <c r="D60" s="30">
        <f>Returns!K204</f>
        <v>5140837</v>
      </c>
      <c r="E60" s="31">
        <f t="shared" si="0"/>
        <v>1.0344958247583769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7" x14ac:dyDescent="0.25">
      <c r="B61" s="27">
        <v>43373</v>
      </c>
      <c r="C61" s="30">
        <f>Sales!K204</f>
        <v>5155615</v>
      </c>
      <c r="D61" s="30">
        <f>Returns!K205</f>
        <v>4430509</v>
      </c>
      <c r="E61" s="31">
        <f t="shared" si="0"/>
        <v>0.85935606130403452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2:17" x14ac:dyDescent="0.25">
      <c r="B62" s="27">
        <v>43404</v>
      </c>
      <c r="C62" s="30">
        <f>Sales!K205</f>
        <v>6351046</v>
      </c>
      <c r="D62" s="30">
        <f>Returns!K206</f>
        <v>5282994</v>
      </c>
      <c r="E62" s="31">
        <f t="shared" si="0"/>
        <v>0.83183053626127101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2:17" x14ac:dyDescent="0.25">
      <c r="B63" s="27">
        <v>43434</v>
      </c>
      <c r="C63" s="30">
        <f>Sales!K206</f>
        <v>5382422</v>
      </c>
      <c r="D63" s="30">
        <f>Returns!K207</f>
        <v>4188068</v>
      </c>
      <c r="E63" s="31">
        <f t="shared" si="0"/>
        <v>0.7781010110318366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2:17" x14ac:dyDescent="0.25">
      <c r="B64" s="27">
        <v>43465</v>
      </c>
      <c r="C64" s="30">
        <f>Sales!K207</f>
        <v>5641236</v>
      </c>
      <c r="D64" s="30">
        <f>Returns!K208</f>
        <v>4047388</v>
      </c>
      <c r="E64" s="31">
        <f t="shared" si="0"/>
        <v>0.71746475417798505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2:17" x14ac:dyDescent="0.25">
      <c r="B65" s="27">
        <v>43496</v>
      </c>
      <c r="C65" s="30">
        <f>Sales!K208</f>
        <v>5657901</v>
      </c>
      <c r="D65" s="30">
        <f>Returns!K209</f>
        <v>4890463</v>
      </c>
      <c r="E65" s="31">
        <f t="shared" si="0"/>
        <v>0.86435994549922313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2:17" x14ac:dyDescent="0.25">
      <c r="B66" s="27">
        <v>43524</v>
      </c>
      <c r="C66" s="30">
        <f>Sales!K209</f>
        <v>4976661</v>
      </c>
      <c r="D66" s="30">
        <f>Returns!K210</f>
        <v>3191687</v>
      </c>
      <c r="E66" s="31">
        <f t="shared" si="0"/>
        <v>0.64133100486450656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2:17" x14ac:dyDescent="0.25">
      <c r="B67" s="27">
        <v>43555</v>
      </c>
      <c r="C67" s="30">
        <f>Sales!K210</f>
        <v>5055383</v>
      </c>
      <c r="D67" s="30">
        <f>Returns!K211</f>
        <v>5611255</v>
      </c>
      <c r="E67" s="31">
        <f t="shared" si="0"/>
        <v>1.1099564563159705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2:17" x14ac:dyDescent="0.25">
      <c r="B68" s="27">
        <v>43585</v>
      </c>
      <c r="C68" s="30">
        <f>Sales!K211</f>
        <v>6025136</v>
      </c>
      <c r="D68" s="30">
        <f>Returns!K212</f>
        <v>6121269</v>
      </c>
      <c r="E68" s="31">
        <f t="shared" si="0"/>
        <v>1.0159553244939201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2:17" x14ac:dyDescent="0.25">
      <c r="B69" s="27">
        <v>43616</v>
      </c>
      <c r="C69" s="30">
        <f>Sales!K212</f>
        <v>5248485</v>
      </c>
      <c r="D69" s="30">
        <f>Returns!K213</f>
        <v>5622377</v>
      </c>
      <c r="E69" s="31">
        <f t="shared" si="0"/>
        <v>1.0712380810843509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2:17" x14ac:dyDescent="0.25">
      <c r="B70" s="27">
        <v>43646</v>
      </c>
      <c r="C70" s="30">
        <f>Sales!K213</f>
        <v>5394162</v>
      </c>
      <c r="D70" s="30">
        <f>Returns!K214</f>
        <v>4972552</v>
      </c>
      <c r="E70" s="31">
        <f t="shared" ref="E70:E133" si="1">IFERROR(D70/C70,0)</f>
        <v>0.92183957396904281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2:17" x14ac:dyDescent="0.25">
      <c r="B71" s="27">
        <v>43677</v>
      </c>
      <c r="C71" s="30">
        <f>Sales!K214</f>
        <v>5376667</v>
      </c>
      <c r="D71" s="30">
        <f>Returns!K215</f>
        <v>5491676</v>
      </c>
      <c r="E71" s="31">
        <f t="shared" si="1"/>
        <v>1.0213903892504408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2:17" x14ac:dyDescent="0.25">
      <c r="B72" s="27">
        <v>43708</v>
      </c>
      <c r="C72" s="30">
        <f>Sales!K215</f>
        <v>5223656</v>
      </c>
      <c r="D72" s="30">
        <f>Returns!K216</f>
        <v>5025672</v>
      </c>
      <c r="E72" s="31">
        <f t="shared" si="1"/>
        <v>0.96209857616964056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x14ac:dyDescent="0.25">
      <c r="B73" s="27">
        <v>43738</v>
      </c>
      <c r="C73" s="30">
        <f>Sales!K216</f>
        <v>5004884</v>
      </c>
      <c r="D73" s="30">
        <f>Returns!K217</f>
        <v>4776883</v>
      </c>
      <c r="E73" s="31">
        <f t="shared" si="1"/>
        <v>0.95444429880892345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2:17" x14ac:dyDescent="0.25">
      <c r="B74" s="27">
        <v>43769</v>
      </c>
      <c r="C74" s="30">
        <f>Sales!K217</f>
        <v>6239963</v>
      </c>
      <c r="D74" s="30">
        <f>Returns!K218</f>
        <v>4896635</v>
      </c>
      <c r="E74" s="31">
        <f t="shared" si="1"/>
        <v>0.78472180043375261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2:17" x14ac:dyDescent="0.25">
      <c r="B75" s="27">
        <v>43799</v>
      </c>
      <c r="C75" s="30">
        <f>Sales!K218</f>
        <v>5199039</v>
      </c>
      <c r="D75" s="30">
        <f>Returns!K219</f>
        <v>4090149</v>
      </c>
      <c r="E75" s="31">
        <f t="shared" si="1"/>
        <v>0.78671250590734176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2:17" x14ac:dyDescent="0.25">
      <c r="B76" s="27">
        <v>43830</v>
      </c>
      <c r="C76" s="30">
        <f>Sales!K219</f>
        <v>5889084</v>
      </c>
      <c r="D76" s="30">
        <f>Returns!K220</f>
        <v>3909460</v>
      </c>
      <c r="E76" s="31">
        <f t="shared" si="1"/>
        <v>0.66384857135676789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2:17" x14ac:dyDescent="0.25">
      <c r="B77" s="27">
        <v>43861</v>
      </c>
      <c r="C77" s="30">
        <f>Sales!K220</f>
        <v>5540388</v>
      </c>
      <c r="D77" s="30">
        <f>Returns!K221</f>
        <v>4712103</v>
      </c>
      <c r="E77" s="31">
        <f t="shared" si="1"/>
        <v>0.85050054256127905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2:17" x14ac:dyDescent="0.25">
      <c r="B78" s="27">
        <v>43890</v>
      </c>
      <c r="C78" s="30">
        <f>Sales!K221</f>
        <v>4990717</v>
      </c>
      <c r="D78" s="30">
        <f>Returns!K222</f>
        <v>4355443</v>
      </c>
      <c r="E78" s="31">
        <f t="shared" si="1"/>
        <v>0.87270887129043784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2:17" x14ac:dyDescent="0.25">
      <c r="B79" s="29">
        <v>43921</v>
      </c>
      <c r="C79" s="30">
        <f>Sales!K222</f>
        <v>5940404</v>
      </c>
      <c r="D79" s="30">
        <f>Returns!K223</f>
        <v>5201079.7691533286</v>
      </c>
      <c r="E79" s="31">
        <f t="shared" si="1"/>
        <v>0.87554310601658214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2:17" x14ac:dyDescent="0.25">
      <c r="B80" s="29">
        <v>43951</v>
      </c>
      <c r="C80" s="30">
        <f>Sales!K223</f>
        <v>6390794</v>
      </c>
      <c r="D80" s="30">
        <f>Returns!K224</f>
        <v>5206300.4331562491</v>
      </c>
      <c r="E80" s="31">
        <f t="shared" si="1"/>
        <v>0.81465627481596947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2:17" x14ac:dyDescent="0.25">
      <c r="B81" s="29">
        <v>43982</v>
      </c>
      <c r="C81" s="30">
        <f>Sales!K224</f>
        <v>4190498</v>
      </c>
      <c r="D81" s="30">
        <f>Returns!K225</f>
        <v>5735774.3722861055</v>
      </c>
      <c r="E81" s="31">
        <f t="shared" si="1"/>
        <v>1.3687572150818603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2:17" x14ac:dyDescent="0.25">
      <c r="B82" s="29">
        <v>44012</v>
      </c>
      <c r="C82" s="30">
        <f>Sales!K225</f>
        <v>5527549</v>
      </c>
      <c r="D82" s="30">
        <f>Returns!K226</f>
        <v>5125275.559800664</v>
      </c>
      <c r="E82" s="31">
        <f t="shared" si="1"/>
        <v>0.92722390336126626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2:17" x14ac:dyDescent="0.25">
      <c r="B83" s="29">
        <v>44043</v>
      </c>
      <c r="C83" s="30">
        <f>Sales!K226</f>
        <v>5319896</v>
      </c>
      <c r="D83" s="30">
        <f>Returns!K227</f>
        <v>5325953.0783904763</v>
      </c>
      <c r="E83" s="31">
        <f t="shared" si="1"/>
        <v>1.0011385708274139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2:17" x14ac:dyDescent="0.25">
      <c r="B84" s="29">
        <v>44074</v>
      </c>
      <c r="C84" s="30">
        <f>Sales!K227</f>
        <v>5185314</v>
      </c>
      <c r="D84" s="30">
        <f>Returns!K228</f>
        <v>5078485.7872131774</v>
      </c>
      <c r="E84" s="31">
        <f t="shared" si="1"/>
        <v>0.97939792791973201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2:17" x14ac:dyDescent="0.25">
      <c r="B85" s="27">
        <v>44104</v>
      </c>
      <c r="C85" s="30">
        <f>Sales!K228</f>
        <v>5251368</v>
      </c>
      <c r="D85" s="30">
        <f>Returns!K229</f>
        <v>5173803</v>
      </c>
      <c r="E85" s="31">
        <f t="shared" si="1"/>
        <v>0.98522956303957365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2:17" x14ac:dyDescent="0.25">
      <c r="B86" s="27">
        <v>44135</v>
      </c>
      <c r="C86" s="30">
        <f>Sales!K229</f>
        <v>5959968</v>
      </c>
      <c r="D86" s="30">
        <f>Returns!K230</f>
        <v>4792772</v>
      </c>
      <c r="E86" s="31">
        <f t="shared" si="1"/>
        <v>0.80416069348023345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2:17" x14ac:dyDescent="0.25">
      <c r="B87" s="27">
        <v>44165</v>
      </c>
      <c r="C87" s="30">
        <f>Sales!K230</f>
        <v>5611536</v>
      </c>
      <c r="D87" s="30">
        <f>Returns!K231</f>
        <v>4343439</v>
      </c>
      <c r="E87" s="31">
        <f t="shared" si="1"/>
        <v>0.77401962671183078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2:17" x14ac:dyDescent="0.25">
      <c r="B88" s="27">
        <v>44196</v>
      </c>
      <c r="C88" s="30">
        <f>Sales!K231</f>
        <v>6141121</v>
      </c>
      <c r="D88" s="30">
        <f>Returns!K232</f>
        <v>3979743</v>
      </c>
      <c r="E88" s="31">
        <f t="shared" si="1"/>
        <v>0.6480482960684214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2:17" x14ac:dyDescent="0.25">
      <c r="B89" s="27">
        <v>44227</v>
      </c>
      <c r="C89" s="30">
        <f>Sales!K232</f>
        <v>5695979</v>
      </c>
      <c r="D89" s="30">
        <f>Returns!K233</f>
        <v>5041161</v>
      </c>
      <c r="E89" s="31">
        <f t="shared" si="1"/>
        <v>0.88503855087948879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2:17" x14ac:dyDescent="0.25">
      <c r="B90" s="27">
        <v>44255</v>
      </c>
      <c r="C90" s="30">
        <f>Sales!K233</f>
        <v>5166179</v>
      </c>
      <c r="D90" s="30">
        <f>Returns!K234</f>
        <v>3899396</v>
      </c>
      <c r="E90" s="31">
        <f t="shared" si="1"/>
        <v>0.75479304917618995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2:17" x14ac:dyDescent="0.25">
      <c r="B91" s="27">
        <v>44286</v>
      </c>
      <c r="C91" s="30">
        <f>Sales!K234</f>
        <v>4982745</v>
      </c>
      <c r="D91" s="30">
        <f>Returns!K235</f>
        <v>6125731</v>
      </c>
      <c r="E91" s="31">
        <f t="shared" si="1"/>
        <v>1.229388820820652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2:17" x14ac:dyDescent="0.25">
      <c r="B92" s="27">
        <v>44316</v>
      </c>
      <c r="C92" s="30">
        <f>Sales!K235</f>
        <v>5339207</v>
      </c>
      <c r="D92" s="30">
        <f>Returns!K236</f>
        <v>5588714</v>
      </c>
      <c r="E92" s="31">
        <f t="shared" si="1"/>
        <v>1.0467310969587806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2:17" x14ac:dyDescent="0.25">
      <c r="B93" s="27">
        <v>44347</v>
      </c>
      <c r="C93" s="30">
        <f>Sales!K236</f>
        <v>4861281</v>
      </c>
      <c r="D93" s="30">
        <f>Returns!K237</f>
        <v>5331865</v>
      </c>
      <c r="E93" s="31">
        <f t="shared" si="1"/>
        <v>1.0968024683205928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2:17" x14ac:dyDescent="0.25">
      <c r="B94" s="27">
        <v>44377</v>
      </c>
      <c r="C94" s="30">
        <f>Sales!K237</f>
        <v>4865202</v>
      </c>
      <c r="D94" s="30">
        <f>Returns!K238</f>
        <v>5038563</v>
      </c>
      <c r="E94" s="31">
        <f t="shared" si="1"/>
        <v>1.035632847310348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2:17" x14ac:dyDescent="0.25">
      <c r="B95" s="27">
        <v>44408</v>
      </c>
      <c r="C95" s="30">
        <f>Sales!K238</f>
        <v>4683460</v>
      </c>
      <c r="D95" s="30">
        <f>Returns!K239</f>
        <v>4905905</v>
      </c>
      <c r="E95" s="31">
        <f t="shared" si="1"/>
        <v>1.0474958684391453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2:17" x14ac:dyDescent="0.25">
      <c r="B96" s="27">
        <v>44439</v>
      </c>
      <c r="C96" s="30">
        <f>Sales!K239</f>
        <v>4537073</v>
      </c>
      <c r="D96" s="30">
        <f>Returns!K240</f>
        <v>4548471</v>
      </c>
      <c r="E96" s="31">
        <f t="shared" si="1"/>
        <v>1.0025121923319285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2:26" x14ac:dyDescent="0.25">
      <c r="B97" s="27">
        <v>44469</v>
      </c>
      <c r="C97" s="30">
        <f>Sales!K240</f>
        <v>4598885</v>
      </c>
      <c r="D97" s="30">
        <f>Returns!K241</f>
        <v>4064633</v>
      </c>
      <c r="E97" s="31">
        <f t="shared" si="1"/>
        <v>0.88383010229653491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2:26" x14ac:dyDescent="0.25">
      <c r="B98" s="27">
        <v>44500</v>
      </c>
      <c r="C98" s="30">
        <f>Sales!K241</f>
        <v>5290864</v>
      </c>
      <c r="D98" s="30">
        <f>Returns!K242</f>
        <v>4578162</v>
      </c>
      <c r="E98" s="31">
        <f t="shared" si="1"/>
        <v>0.86529572485703654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2:26" x14ac:dyDescent="0.25">
      <c r="B99" s="27">
        <v>44530</v>
      </c>
      <c r="C99" s="30">
        <f>Sales!K242</f>
        <v>4949224</v>
      </c>
      <c r="D99" s="30">
        <f>Returns!K243</f>
        <v>3860215</v>
      </c>
      <c r="E99" s="31">
        <f t="shared" si="1"/>
        <v>0.77996368723662535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2:26" x14ac:dyDescent="0.25">
      <c r="B100" s="27">
        <v>44561</v>
      </c>
      <c r="C100" s="30">
        <f>Sales!K243</f>
        <v>5228444</v>
      </c>
      <c r="D100" s="30">
        <f>Returns!K244</f>
        <v>2917394</v>
      </c>
      <c r="E100" s="31">
        <f t="shared" si="1"/>
        <v>0.55798512903647812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26" x14ac:dyDescent="0.25">
      <c r="B101" s="27">
        <v>44592</v>
      </c>
      <c r="C101" s="30">
        <f>Sales!K244</f>
        <v>4863742</v>
      </c>
      <c r="D101" s="30">
        <f>Returns!K245</f>
        <v>4016069</v>
      </c>
      <c r="E101" s="31">
        <f t="shared" si="1"/>
        <v>0.82571587884390252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26" x14ac:dyDescent="0.25">
      <c r="B102" s="27">
        <v>44620</v>
      </c>
      <c r="C102" s="30">
        <f>Sales!K245</f>
        <v>4450051</v>
      </c>
      <c r="D102" s="30">
        <f>Returns!K246</f>
        <v>3515508</v>
      </c>
      <c r="E102" s="31">
        <f t="shared" si="1"/>
        <v>0.78999274390338448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2:26" x14ac:dyDescent="0.25">
      <c r="B103" s="27">
        <v>44651</v>
      </c>
      <c r="C103" s="30">
        <f>Sales!K246</f>
        <v>4687512</v>
      </c>
      <c r="D103" s="30">
        <f>Returns!K247</f>
        <v>4674405</v>
      </c>
      <c r="E103" s="31">
        <f t="shared" si="1"/>
        <v>0.99720384715815125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S103" s="65" t="s">
        <v>64</v>
      </c>
      <c r="T103" s="65"/>
      <c r="U103" s="65" t="s">
        <v>60</v>
      </c>
      <c r="V103" s="65"/>
      <c r="W103" s="65" t="s">
        <v>61</v>
      </c>
      <c r="X103" s="65"/>
      <c r="Y103" s="65" t="s">
        <v>62</v>
      </c>
      <c r="Z103" s="65"/>
    </row>
    <row r="104" spans="2:26" x14ac:dyDescent="0.25">
      <c r="B104" s="32">
        <v>44681</v>
      </c>
      <c r="C104" s="33">
        <f>Sales!K247</f>
        <v>5144119</v>
      </c>
      <c r="D104" s="33">
        <f>Returns!K248</f>
        <v>4696302</v>
      </c>
      <c r="E104" s="34">
        <f t="shared" si="1"/>
        <v>0.91294583192962686</v>
      </c>
      <c r="F104" s="66" t="s">
        <v>55</v>
      </c>
      <c r="G104" s="66"/>
      <c r="H104" s="66"/>
      <c r="I104" s="33"/>
      <c r="J104" s="33"/>
      <c r="K104" s="33"/>
      <c r="L104" s="33"/>
      <c r="M104" s="33"/>
      <c r="N104" s="33"/>
      <c r="O104" s="67" t="s">
        <v>63</v>
      </c>
      <c r="P104" s="67"/>
      <c r="Q104" s="67"/>
      <c r="S104" s="42" t="s">
        <v>55</v>
      </c>
      <c r="T104" s="43" t="s">
        <v>63</v>
      </c>
      <c r="U104" s="42" t="s">
        <v>55</v>
      </c>
      <c r="V104" s="43" t="s">
        <v>63</v>
      </c>
      <c r="W104" s="42" t="s">
        <v>55</v>
      </c>
      <c r="X104" s="43" t="s">
        <v>63</v>
      </c>
      <c r="Y104" s="42" t="s">
        <v>55</v>
      </c>
      <c r="Z104" s="43" t="s">
        <v>63</v>
      </c>
    </row>
    <row r="105" spans="2:26" x14ac:dyDescent="0.25">
      <c r="B105" s="27">
        <v>44712</v>
      </c>
      <c r="C105" s="30">
        <f>Sales!K248</f>
        <v>4655112</v>
      </c>
      <c r="D105" s="40">
        <f>Returns!K249</f>
        <v>5355551</v>
      </c>
      <c r="E105" s="31">
        <f t="shared" si="1"/>
        <v>1.1504666267965196</v>
      </c>
      <c r="F105" s="35">
        <f>_xlfn.FORECAST.ETS($B105,$D$5:$D$104,$B$5:$B$104,12,1)</f>
        <v>5586386.9443329237</v>
      </c>
      <c r="G105" s="35"/>
      <c r="H105" s="35"/>
      <c r="I105" s="30">
        <f>_xlfn.FORECAST.ETS($B105,$C$5:$C$104,$B$5:$B$104,12,1)</f>
        <v>4861333.2267010175</v>
      </c>
      <c r="J105" s="30"/>
      <c r="K105" s="30"/>
      <c r="L105" s="31">
        <f>_xlfn.FORECAST.ETS($B105,$E$5:$E$104,$B$5:$B$104,12,1)</f>
        <v>1.0755559675766457</v>
      </c>
      <c r="M105" s="30"/>
      <c r="N105" s="30"/>
      <c r="O105" s="37">
        <f>I105*L105</f>
        <v>5228635.9623569101</v>
      </c>
      <c r="P105" s="37"/>
      <c r="Q105" s="37"/>
      <c r="S105" s="35">
        <f>SUM(F108:F116)-SUM($D108:$D116)</f>
        <v>3868730.0437339097</v>
      </c>
      <c r="T105" s="37">
        <f>SUM(O108:O116)-SUM($D108:$D116)</f>
        <v>3881436.4122096449</v>
      </c>
      <c r="U105" s="35">
        <f>ABS(S105)</f>
        <v>3868730.0437339097</v>
      </c>
      <c r="V105" s="37">
        <f>ABS(T105)</f>
        <v>3881436.4122096449</v>
      </c>
      <c r="W105" s="54">
        <f>U105/SUM(D108:D116)</f>
        <v>0.1070896627163789</v>
      </c>
      <c r="X105" s="55">
        <f>V105/SUM(D108:D116)</f>
        <v>0.10744138555540729</v>
      </c>
      <c r="Y105" s="35">
        <f>S105^2</f>
        <v>14967072151289.379</v>
      </c>
      <c r="Z105" s="37">
        <f>T105^2</f>
        <v>15065548622026.881</v>
      </c>
    </row>
    <row r="106" spans="2:26" x14ac:dyDescent="0.25">
      <c r="B106" s="27">
        <v>44742</v>
      </c>
      <c r="C106" s="30">
        <f>Sales!K249</f>
        <v>4906792</v>
      </c>
      <c r="D106" s="40">
        <f>Returns!K250</f>
        <v>4490223</v>
      </c>
      <c r="E106" s="31">
        <f t="shared" si="1"/>
        <v>0.91510359517990569</v>
      </c>
      <c r="F106" s="35">
        <f t="shared" ref="F106:F116" si="2">_xlfn.FORECAST.ETS($B106,$D$5:$D$104,$B$5:$B$104,12,1)</f>
        <v>4986032.2888449254</v>
      </c>
      <c r="G106" s="35"/>
      <c r="H106" s="35"/>
      <c r="I106" s="30">
        <f t="shared" ref="I106:I116" si="3">_xlfn.FORECAST.ETS($B106,$C$5:$C$104,$B$5:$B$104,12,1)</f>
        <v>5246399.0322255846</v>
      </c>
      <c r="J106" s="30"/>
      <c r="K106" s="30"/>
      <c r="L106" s="31">
        <f t="shared" ref="L106:L116" si="4">_xlfn.FORECAST.ETS($B106,$E$5:$E$104,$B$5:$B$104,12,1)</f>
        <v>0.95498896288800805</v>
      </c>
      <c r="M106" s="30"/>
      <c r="N106" s="30"/>
      <c r="O106" s="37">
        <f t="shared" ref="O106:P121" si="5">I106*L106</f>
        <v>5010253.1706817606</v>
      </c>
      <c r="P106" s="37"/>
      <c r="Q106" s="37"/>
      <c r="S106" s="35"/>
      <c r="T106" s="37"/>
      <c r="U106" s="35"/>
      <c r="V106" s="37"/>
      <c r="W106" s="44"/>
      <c r="X106" s="45"/>
      <c r="Y106" s="35"/>
      <c r="Z106" s="37"/>
    </row>
    <row r="107" spans="2:26" x14ac:dyDescent="0.25">
      <c r="B107" s="27">
        <v>44773</v>
      </c>
      <c r="C107" s="30">
        <f>Sales!K250</f>
        <v>4662638</v>
      </c>
      <c r="D107" s="40">
        <f>Returns!K251</f>
        <v>4378778</v>
      </c>
      <c r="E107" s="31">
        <f t="shared" si="1"/>
        <v>0.93912030056804752</v>
      </c>
      <c r="F107" s="35">
        <f t="shared" si="2"/>
        <v>5042258.7193932626</v>
      </c>
      <c r="G107" s="35"/>
      <c r="H107" s="35"/>
      <c r="I107" s="30">
        <f t="shared" si="3"/>
        <v>5029700.6796453791</v>
      </c>
      <c r="J107" s="30"/>
      <c r="K107" s="30"/>
      <c r="L107" s="31">
        <f t="shared" si="4"/>
        <v>0.9957464273750426</v>
      </c>
      <c r="M107" s="30"/>
      <c r="N107" s="30"/>
      <c r="O107" s="37">
        <f t="shared" si="5"/>
        <v>5008306.4825227102</v>
      </c>
      <c r="P107" s="37"/>
      <c r="Q107" s="37"/>
      <c r="S107" s="35"/>
      <c r="T107" s="37"/>
      <c r="U107" s="35"/>
      <c r="V107" s="37"/>
      <c r="W107" s="44"/>
      <c r="X107" s="45"/>
      <c r="Y107" s="35"/>
      <c r="Z107" s="37"/>
    </row>
    <row r="108" spans="2:26" x14ac:dyDescent="0.25">
      <c r="B108" s="27">
        <v>44804</v>
      </c>
      <c r="C108" s="30">
        <f>Sales!K251</f>
        <v>4606982</v>
      </c>
      <c r="D108" s="40">
        <f>Returns!K252</f>
        <v>4571971</v>
      </c>
      <c r="E108" s="31">
        <f t="shared" si="1"/>
        <v>0.99240044784199288</v>
      </c>
      <c r="F108" s="35">
        <f t="shared" si="2"/>
        <v>4728178.6003982257</v>
      </c>
      <c r="G108" s="35"/>
      <c r="H108" s="35"/>
      <c r="I108" s="30">
        <f t="shared" si="3"/>
        <v>4871905.1611090582</v>
      </c>
      <c r="J108" s="30"/>
      <c r="K108" s="30"/>
      <c r="L108" s="31">
        <f t="shared" si="4"/>
        <v>0.9492210025211999</v>
      </c>
      <c r="M108" s="30"/>
      <c r="N108" s="30"/>
      <c r="O108" s="37">
        <f t="shared" si="5"/>
        <v>4624514.7012161482</v>
      </c>
      <c r="P108" s="37"/>
      <c r="Q108" s="37"/>
      <c r="S108" s="35"/>
      <c r="T108" s="37"/>
      <c r="U108" s="35"/>
      <c r="V108" s="37"/>
      <c r="W108" s="44"/>
      <c r="X108" s="45"/>
      <c r="Y108" s="35"/>
      <c r="Z108" s="37"/>
    </row>
    <row r="109" spans="2:26" x14ac:dyDescent="0.25">
      <c r="B109" s="27">
        <v>44834</v>
      </c>
      <c r="C109" s="30">
        <f>Sales!K252</f>
        <v>4558919</v>
      </c>
      <c r="D109" s="40">
        <f>Returns!K253</f>
        <v>3994665</v>
      </c>
      <c r="E109" s="31">
        <f t="shared" si="1"/>
        <v>0.87623074680642499</v>
      </c>
      <c r="F109" s="35">
        <f t="shared" si="2"/>
        <v>4545805.1275693337</v>
      </c>
      <c r="G109" s="35"/>
      <c r="H109" s="35"/>
      <c r="I109" s="30">
        <f t="shared" si="3"/>
        <v>4928953.6197027164</v>
      </c>
      <c r="J109" s="30"/>
      <c r="K109" s="30"/>
      <c r="L109" s="31">
        <f t="shared" si="4"/>
        <v>0.90435884830506752</v>
      </c>
      <c r="M109" s="30"/>
      <c r="N109" s="30"/>
      <c r="O109" s="37">
        <f t="shared" si="5"/>
        <v>4457542.8188634422</v>
      </c>
      <c r="P109" s="37"/>
      <c r="Q109" s="37"/>
      <c r="S109" s="35"/>
      <c r="T109" s="37"/>
      <c r="U109" s="35"/>
      <c r="V109" s="37"/>
      <c r="W109" s="44"/>
      <c r="X109" s="45"/>
      <c r="Y109" s="35"/>
      <c r="Z109" s="37"/>
    </row>
    <row r="110" spans="2:26" x14ac:dyDescent="0.25">
      <c r="B110" s="27">
        <v>44865</v>
      </c>
      <c r="C110" s="30">
        <f>Sales!K253</f>
        <v>5149829</v>
      </c>
      <c r="D110" s="40">
        <f>Returns!K254</f>
        <v>4394201</v>
      </c>
      <c r="E110" s="31">
        <f t="shared" si="1"/>
        <v>0.85327124454035275</v>
      </c>
      <c r="F110" s="35">
        <f t="shared" si="2"/>
        <v>4609343.8875536192</v>
      </c>
      <c r="G110" s="35"/>
      <c r="H110" s="35"/>
      <c r="I110" s="30">
        <f t="shared" si="3"/>
        <v>5738650.0474306103</v>
      </c>
      <c r="J110" s="30"/>
      <c r="K110" s="30"/>
      <c r="L110" s="31">
        <f t="shared" si="4"/>
        <v>0.79203922327225018</v>
      </c>
      <c r="M110" s="30"/>
      <c r="N110" s="30"/>
      <c r="O110" s="37">
        <f t="shared" si="5"/>
        <v>4545235.9261982022</v>
      </c>
      <c r="P110" s="37"/>
      <c r="Q110" s="37"/>
      <c r="S110" s="35"/>
      <c r="T110" s="37"/>
      <c r="U110" s="35"/>
      <c r="V110" s="37"/>
      <c r="W110" s="44"/>
      <c r="X110" s="45"/>
      <c r="Y110" s="35"/>
      <c r="Z110" s="37"/>
    </row>
    <row r="111" spans="2:26" x14ac:dyDescent="0.25">
      <c r="B111" s="27">
        <v>44895</v>
      </c>
      <c r="C111" s="30">
        <f>Sales!K254</f>
        <v>4842891</v>
      </c>
      <c r="D111" s="40">
        <f>Returns!K255</f>
        <v>3217985</v>
      </c>
      <c r="E111" s="31">
        <f t="shared" si="1"/>
        <v>0.66447603301416447</v>
      </c>
      <c r="F111" s="35">
        <f t="shared" si="2"/>
        <v>3939353.2764341421</v>
      </c>
      <c r="G111" s="35"/>
      <c r="H111" s="35"/>
      <c r="I111" s="30">
        <f t="shared" si="3"/>
        <v>5146078.6697460394</v>
      </c>
      <c r="J111" s="30"/>
      <c r="K111" s="30"/>
      <c r="L111" s="31">
        <f t="shared" si="4"/>
        <v>0.77879035572574518</v>
      </c>
      <c r="M111" s="30"/>
      <c r="N111" s="30"/>
      <c r="O111" s="37">
        <f t="shared" si="5"/>
        <v>4007716.4378041876</v>
      </c>
      <c r="P111" s="37"/>
      <c r="Q111" s="37"/>
      <c r="S111" s="35"/>
      <c r="T111" s="37"/>
      <c r="U111" s="35"/>
      <c r="V111" s="37"/>
      <c r="W111" s="44"/>
      <c r="X111" s="45"/>
      <c r="Y111" s="35"/>
      <c r="Z111" s="37"/>
    </row>
    <row r="112" spans="2:26" x14ac:dyDescent="0.25">
      <c r="B112" s="27">
        <v>44926</v>
      </c>
      <c r="C112" s="30">
        <f>Sales!K255</f>
        <v>5471712</v>
      </c>
      <c r="D112" s="40">
        <f>Returns!K256</f>
        <v>2838288</v>
      </c>
      <c r="E112" s="31">
        <f t="shared" si="1"/>
        <v>0.51872028352369426</v>
      </c>
      <c r="F112" s="35">
        <f t="shared" si="2"/>
        <v>3619643.5966558065</v>
      </c>
      <c r="G112" s="35"/>
      <c r="H112" s="35"/>
      <c r="I112" s="30">
        <f t="shared" si="3"/>
        <v>5657726.0078850733</v>
      </c>
      <c r="J112" s="30"/>
      <c r="K112" s="30"/>
      <c r="L112" s="31">
        <f t="shared" si="4"/>
        <v>0.64408415557981702</v>
      </c>
      <c r="M112" s="30"/>
      <c r="N112" s="30"/>
      <c r="O112" s="37">
        <f t="shared" si="5"/>
        <v>3644051.6782906265</v>
      </c>
      <c r="P112" s="37"/>
      <c r="Q112" s="37"/>
      <c r="S112" s="35"/>
      <c r="T112" s="37"/>
      <c r="U112" s="35"/>
      <c r="V112" s="37"/>
      <c r="W112" s="44"/>
      <c r="X112" s="45"/>
      <c r="Y112" s="35"/>
      <c r="Z112" s="37"/>
    </row>
    <row r="113" spans="2:26" x14ac:dyDescent="0.25">
      <c r="B113" s="27">
        <v>44957</v>
      </c>
      <c r="C113" s="30">
        <f>Sales!K256</f>
        <v>4740308</v>
      </c>
      <c r="D113" s="40">
        <f>Returns!K257</f>
        <v>4351575</v>
      </c>
      <c r="E113" s="31">
        <f t="shared" si="1"/>
        <v>0.91799414721575057</v>
      </c>
      <c r="F113" s="35">
        <f t="shared" si="2"/>
        <v>4439268.6266679438</v>
      </c>
      <c r="G113" s="35"/>
      <c r="H113" s="35"/>
      <c r="I113" s="30">
        <f t="shared" si="3"/>
        <v>5194739.8873759368</v>
      </c>
      <c r="J113" s="30"/>
      <c r="K113" s="30"/>
      <c r="L113" s="31">
        <f t="shared" si="4"/>
        <v>0.8804964098266147</v>
      </c>
      <c r="M113" s="30"/>
      <c r="N113" s="30"/>
      <c r="O113" s="37">
        <f t="shared" si="5"/>
        <v>4573949.8208176252</v>
      </c>
      <c r="P113" s="37"/>
      <c r="Q113" s="37"/>
      <c r="S113" s="35"/>
      <c r="T113" s="37"/>
      <c r="U113" s="35"/>
      <c r="V113" s="37"/>
      <c r="W113" s="44"/>
      <c r="X113" s="45"/>
      <c r="Y113" s="35"/>
      <c r="Z113" s="37"/>
    </row>
    <row r="114" spans="2:26" x14ac:dyDescent="0.25">
      <c r="B114" s="27">
        <v>44985</v>
      </c>
      <c r="C114" s="30">
        <f>Sales!K257</f>
        <v>4491386</v>
      </c>
      <c r="D114" s="40">
        <f>Returns!K258</f>
        <v>3401476</v>
      </c>
      <c r="E114" s="31">
        <f t="shared" si="1"/>
        <v>0.75733325971092225</v>
      </c>
      <c r="F114" s="35">
        <f t="shared" si="2"/>
        <v>3772881.6456791013</v>
      </c>
      <c r="G114" s="35"/>
      <c r="H114" s="35"/>
      <c r="I114" s="30">
        <f t="shared" si="3"/>
        <v>4797540.8872268964</v>
      </c>
      <c r="J114" s="30"/>
      <c r="K114" s="30"/>
      <c r="L114" s="31">
        <f t="shared" si="4"/>
        <v>0.82245630243997248</v>
      </c>
      <c r="M114" s="30"/>
      <c r="N114" s="30"/>
      <c r="O114" s="37">
        <f t="shared" si="5"/>
        <v>3945767.738913218</v>
      </c>
      <c r="P114" s="37"/>
      <c r="Q114" s="37"/>
      <c r="S114" s="35"/>
      <c r="T114" s="37"/>
      <c r="U114" s="35"/>
      <c r="V114" s="37"/>
      <c r="W114" s="44"/>
      <c r="X114" s="45"/>
      <c r="Y114" s="35"/>
      <c r="Z114" s="37"/>
    </row>
    <row r="115" spans="2:26" x14ac:dyDescent="0.25">
      <c r="B115" s="27">
        <v>45016</v>
      </c>
      <c r="C115" s="30">
        <f>Sales!K258</f>
        <v>4521781</v>
      </c>
      <c r="D115" s="40">
        <f>Returns!K259</f>
        <v>4150263</v>
      </c>
      <c r="E115" s="31">
        <f t="shared" si="1"/>
        <v>0.91783812617196636</v>
      </c>
      <c r="F115" s="35">
        <f t="shared" si="2"/>
        <v>5041303.1135088718</v>
      </c>
      <c r="G115" s="35"/>
      <c r="H115" s="35"/>
      <c r="I115" s="30">
        <f t="shared" si="3"/>
        <v>5054633.9530698992</v>
      </c>
      <c r="J115" s="30"/>
      <c r="K115" s="30"/>
      <c r="L115" s="31">
        <f t="shared" si="4"/>
        <v>0.96777865797152041</v>
      </c>
      <c r="M115" s="30"/>
      <c r="N115" s="30"/>
      <c r="O115" s="37">
        <f t="shared" si="5"/>
        <v>4891766.8636392681</v>
      </c>
      <c r="P115" s="37"/>
      <c r="Q115" s="37"/>
      <c r="S115" s="35"/>
      <c r="T115" s="37"/>
      <c r="U115" s="35"/>
      <c r="V115" s="37"/>
      <c r="W115" s="44"/>
      <c r="X115" s="45"/>
      <c r="Y115" s="35"/>
      <c r="Z115" s="37"/>
    </row>
    <row r="116" spans="2:26" x14ac:dyDescent="0.25">
      <c r="B116" s="32">
        <v>45046</v>
      </c>
      <c r="C116" s="33">
        <f>Sales!K259</f>
        <v>5080015</v>
      </c>
      <c r="D116" s="41">
        <f>Returns!K260</f>
        <v>5205659</v>
      </c>
      <c r="E116" s="34">
        <f t="shared" si="1"/>
        <v>1.0247329978356363</v>
      </c>
      <c r="F116" s="36">
        <f t="shared" si="2"/>
        <v>5299035.1692668628</v>
      </c>
      <c r="G116" s="36"/>
      <c r="H116" s="36"/>
      <c r="I116" s="33">
        <f t="shared" si="3"/>
        <v>5511645.3833302697</v>
      </c>
      <c r="J116" s="33"/>
      <c r="K116" s="33"/>
      <c r="L116" s="34">
        <f t="shared" si="4"/>
        <v>0.96467988353312284</v>
      </c>
      <c r="M116" s="33"/>
      <c r="N116" s="33"/>
      <c r="O116" s="38">
        <f t="shared" si="5"/>
        <v>5316973.4264669186</v>
      </c>
      <c r="P116" s="38"/>
      <c r="Q116" s="38"/>
      <c r="S116" s="36"/>
      <c r="T116" s="38"/>
      <c r="U116" s="36"/>
      <c r="V116" s="38"/>
      <c r="W116" s="46"/>
      <c r="X116" s="47"/>
      <c r="Y116" s="36"/>
      <c r="Z116" s="38"/>
    </row>
    <row r="117" spans="2:26" x14ac:dyDescent="0.25">
      <c r="B117" s="27">
        <v>45077</v>
      </c>
      <c r="C117" s="30">
        <f>Sales!K260</f>
        <v>3696142</v>
      </c>
      <c r="D117" s="40">
        <f>Returns!K261</f>
        <v>5352142</v>
      </c>
      <c r="E117" s="31">
        <f t="shared" si="1"/>
        <v>1.4480347345962357</v>
      </c>
      <c r="F117" s="35"/>
      <c r="G117" s="35">
        <f>_xlfn.FORECAST.ETS($B117,$D$5:$D$116,$B$5:$B$116,12,1)</f>
        <v>5462740.1441203896</v>
      </c>
      <c r="H117" s="35"/>
      <c r="I117" s="30"/>
      <c r="J117" s="30">
        <f>_xlfn.FORECAST.ETS($B117,$C$5:$C$116,$B$5:$B$116,12,1)</f>
        <v>4453743.8070930205</v>
      </c>
      <c r="K117" s="30"/>
      <c r="L117" s="30"/>
      <c r="M117" s="31">
        <f>_xlfn.FORECAST.ETS($B117,$E$5:$E$116,$B$5:$B$116,12,1)</f>
        <v>1.1974005090582664</v>
      </c>
      <c r="N117" s="30"/>
      <c r="O117" s="37"/>
      <c r="P117" s="37">
        <f>J117*M117</f>
        <v>5332915.1018282846</v>
      </c>
      <c r="Q117" s="37"/>
      <c r="S117" s="35">
        <f>SUM(G120:G128)-SUM($D120:$D128)</f>
        <v>-249894.50901582092</v>
      </c>
      <c r="T117" s="37">
        <f>SUM(P120:P128)-SUM($D120:$D128)</f>
        <v>-147752.63413594663</v>
      </c>
      <c r="U117" s="35">
        <f>ABS(S117)</f>
        <v>249894.50901582092</v>
      </c>
      <c r="V117" s="37">
        <f>ABS(T117)</f>
        <v>147752.63413594663</v>
      </c>
      <c r="W117" s="54">
        <f>U117/SUM(D120:D128)</f>
        <v>6.4599481526926676E-3</v>
      </c>
      <c r="X117" s="55">
        <f>V117/SUM(D120:D128)</f>
        <v>3.8195091188720593E-3</v>
      </c>
      <c r="Y117" s="35">
        <f>S117^2</f>
        <v>62447265636.258202</v>
      </c>
      <c r="Z117" s="37">
        <f>T117^2</f>
        <v>21830840894.110901</v>
      </c>
    </row>
    <row r="118" spans="2:26" x14ac:dyDescent="0.25">
      <c r="B118" s="27">
        <v>45107</v>
      </c>
      <c r="C118" s="30">
        <f>Sales!K261</f>
        <v>4836337</v>
      </c>
      <c r="D118" s="40">
        <f>Returns!K262</f>
        <v>4495449</v>
      </c>
      <c r="E118" s="31">
        <f t="shared" si="1"/>
        <v>0.92951525090166376</v>
      </c>
      <c r="F118" s="35"/>
      <c r="G118" s="35">
        <f t="shared" ref="G118:G128" si="6">_xlfn.FORECAST.ETS($B118,$D$5:$D$116,$B$5:$B$116,12,1)</f>
        <v>4828895.6891082805</v>
      </c>
      <c r="H118" s="35"/>
      <c r="I118" s="30"/>
      <c r="J118" s="30">
        <f t="shared" ref="J118:J128" si="7">_xlfn.FORECAST.ETS($B118,$C$5:$C$116,$B$5:$B$116,12,1)</f>
        <v>4715068.8036926528</v>
      </c>
      <c r="K118" s="30"/>
      <c r="L118" s="30"/>
      <c r="M118" s="31">
        <f t="shared" ref="M118:M128" si="8">_xlfn.FORECAST.ETS($B118,$E$5:$E$116,$B$5:$B$116,12,1)</f>
        <v>1.007240344232605</v>
      </c>
      <c r="N118" s="30"/>
      <c r="O118" s="37"/>
      <c r="P118" s="37">
        <f t="shared" si="5"/>
        <v>4749207.5249118051</v>
      </c>
      <c r="Q118" s="37"/>
      <c r="S118" s="35"/>
      <c r="T118" s="37"/>
      <c r="U118" s="35"/>
      <c r="V118" s="37"/>
      <c r="W118" s="44"/>
      <c r="X118" s="45"/>
      <c r="Y118" s="35"/>
      <c r="Z118" s="37"/>
    </row>
    <row r="119" spans="2:26" x14ac:dyDescent="0.25">
      <c r="B119" s="27">
        <v>45138</v>
      </c>
      <c r="C119" s="30">
        <f>Sales!K262</f>
        <v>4373120</v>
      </c>
      <c r="D119" s="40">
        <f>Returns!K263</f>
        <v>4509588</v>
      </c>
      <c r="E119" s="31">
        <f t="shared" si="1"/>
        <v>1.0312060954192888</v>
      </c>
      <c r="F119" s="35"/>
      <c r="G119" s="35">
        <f t="shared" si="6"/>
        <v>4860938.3185389377</v>
      </c>
      <c r="H119" s="35"/>
      <c r="I119" s="30"/>
      <c r="J119" s="30">
        <f t="shared" si="7"/>
        <v>4458614.3167261891</v>
      </c>
      <c r="K119" s="30"/>
      <c r="L119" s="30"/>
      <c r="M119" s="31">
        <f t="shared" si="8"/>
        <v>1.0566580789645657</v>
      </c>
      <c r="N119" s="30"/>
      <c r="O119" s="37"/>
      <c r="P119" s="37">
        <f t="shared" si="5"/>
        <v>4711230.8387558041</v>
      </c>
      <c r="Q119" s="37"/>
      <c r="S119" s="35"/>
      <c r="T119" s="37"/>
      <c r="U119" s="35"/>
      <c r="V119" s="37"/>
      <c r="W119" s="44"/>
      <c r="X119" s="45"/>
      <c r="Y119" s="35"/>
      <c r="Z119" s="37"/>
    </row>
    <row r="120" spans="2:26" x14ac:dyDescent="0.25">
      <c r="B120" s="27">
        <v>45169</v>
      </c>
      <c r="C120" s="30">
        <f>Sales!K263</f>
        <v>4722147</v>
      </c>
      <c r="D120" s="40">
        <f>Returns!K264</f>
        <v>4540229</v>
      </c>
      <c r="E120" s="31">
        <f t="shared" si="1"/>
        <v>0.96147557456385835</v>
      </c>
      <c r="F120" s="35"/>
      <c r="G120" s="35">
        <f t="shared" si="6"/>
        <v>4603383.3634534013</v>
      </c>
      <c r="H120" s="35"/>
      <c r="I120" s="30"/>
      <c r="J120" s="30">
        <f t="shared" si="7"/>
        <v>4317991.8731910242</v>
      </c>
      <c r="K120" s="30"/>
      <c r="L120" s="30"/>
      <c r="M120" s="31">
        <f t="shared" si="8"/>
        <v>1.035313269011318</v>
      </c>
      <c r="N120" s="30"/>
      <c r="O120" s="37"/>
      <c r="P120" s="37">
        <f t="shared" si="5"/>
        <v>4470474.2817977043</v>
      </c>
      <c r="Q120" s="37"/>
      <c r="S120" s="35"/>
      <c r="T120" s="37"/>
      <c r="U120" s="35"/>
      <c r="V120" s="37"/>
      <c r="W120" s="44"/>
      <c r="X120" s="45"/>
      <c r="Y120" s="35"/>
      <c r="Z120" s="37"/>
    </row>
    <row r="121" spans="2:26" x14ac:dyDescent="0.25">
      <c r="B121" s="27">
        <v>45199</v>
      </c>
      <c r="C121" s="30">
        <f>Sales!K264</f>
        <v>4866323</v>
      </c>
      <c r="D121" s="40">
        <f>Returns!K265</f>
        <v>4248146</v>
      </c>
      <c r="E121" s="31">
        <f t="shared" si="1"/>
        <v>0.87296835824502406</v>
      </c>
      <c r="F121" s="35"/>
      <c r="G121" s="35">
        <f t="shared" si="6"/>
        <v>4370196.6026128167</v>
      </c>
      <c r="H121" s="35"/>
      <c r="I121" s="30"/>
      <c r="J121" s="30">
        <f t="shared" si="7"/>
        <v>4560640.3360175053</v>
      </c>
      <c r="K121" s="30"/>
      <c r="L121" s="30"/>
      <c r="M121" s="31">
        <f t="shared" si="8"/>
        <v>0.96966330576274495</v>
      </c>
      <c r="N121" s="30"/>
      <c r="O121" s="37"/>
      <c r="P121" s="37">
        <f t="shared" si="5"/>
        <v>4422285.5846176501</v>
      </c>
      <c r="Q121" s="37"/>
      <c r="S121" s="35"/>
      <c r="T121" s="37"/>
      <c r="U121" s="35"/>
      <c r="V121" s="37"/>
      <c r="W121" s="44"/>
      <c r="X121" s="45"/>
      <c r="Y121" s="35"/>
      <c r="Z121" s="37"/>
    </row>
    <row r="122" spans="2:26" x14ac:dyDescent="0.25">
      <c r="B122" s="27">
        <v>45230</v>
      </c>
      <c r="C122" s="30">
        <f>Sales!K265</f>
        <v>5479231</v>
      </c>
      <c r="D122" s="40">
        <f>Returns!K266</f>
        <v>3912663</v>
      </c>
      <c r="E122" s="31">
        <f t="shared" si="1"/>
        <v>0.71408980566798519</v>
      </c>
      <c r="F122" s="35"/>
      <c r="G122" s="35">
        <f t="shared" si="6"/>
        <v>4467115.1873068009</v>
      </c>
      <c r="H122" s="35"/>
      <c r="I122" s="30"/>
      <c r="J122" s="30">
        <f t="shared" si="7"/>
        <v>5246395.6996083539</v>
      </c>
      <c r="K122" s="30"/>
      <c r="L122" s="30"/>
      <c r="M122" s="31">
        <f t="shared" si="8"/>
        <v>0.87188968924989563</v>
      </c>
      <c r="N122" s="30"/>
      <c r="O122" s="37"/>
      <c r="P122" s="37">
        <f t="shared" ref="P122:P128" si="9">J122*M122</f>
        <v>4574278.3162135165</v>
      </c>
      <c r="Q122" s="37"/>
      <c r="S122" s="35"/>
      <c r="T122" s="37"/>
      <c r="U122" s="35"/>
      <c r="V122" s="37"/>
      <c r="W122" s="44"/>
      <c r="X122" s="45"/>
      <c r="Y122" s="35"/>
      <c r="Z122" s="37"/>
    </row>
    <row r="123" spans="2:26" x14ac:dyDescent="0.25">
      <c r="B123" s="27">
        <v>45260</v>
      </c>
      <c r="C123" s="30">
        <f>Sales!K266</f>
        <v>5188785</v>
      </c>
      <c r="D123" s="40">
        <f>Returns!K267</f>
        <v>4639795</v>
      </c>
      <c r="E123" s="31">
        <f t="shared" si="1"/>
        <v>0.89419681100681569</v>
      </c>
      <c r="F123" s="35"/>
      <c r="G123" s="35">
        <f t="shared" si="6"/>
        <v>3734890.2492510024</v>
      </c>
      <c r="H123" s="35"/>
      <c r="I123" s="30"/>
      <c r="J123" s="30">
        <f t="shared" si="7"/>
        <v>4549180.7046476481</v>
      </c>
      <c r="K123" s="30"/>
      <c r="L123" s="30"/>
      <c r="M123" s="31">
        <f t="shared" si="8"/>
        <v>0.82494939993279437</v>
      </c>
      <c r="N123" s="30"/>
      <c r="O123" s="37"/>
      <c r="P123" s="37">
        <f t="shared" si="9"/>
        <v>3752843.8924849238</v>
      </c>
      <c r="Q123" s="37"/>
      <c r="S123" s="35"/>
      <c r="T123" s="37"/>
      <c r="U123" s="35"/>
      <c r="V123" s="37"/>
      <c r="W123" s="44"/>
      <c r="X123" s="45"/>
      <c r="Y123" s="35"/>
      <c r="Z123" s="37"/>
    </row>
    <row r="124" spans="2:26" x14ac:dyDescent="0.25">
      <c r="B124" s="27">
        <v>45291</v>
      </c>
      <c r="C124" s="30">
        <f>Sales!K267</f>
        <v>5608914</v>
      </c>
      <c r="D124" s="40">
        <f>Returns!K268</f>
        <v>3486938</v>
      </c>
      <c r="E124" s="31">
        <f t="shared" si="1"/>
        <v>0.62167792196492944</v>
      </c>
      <c r="F124" s="35"/>
      <c r="G124" s="35">
        <f t="shared" si="6"/>
        <v>3410038.8480779789</v>
      </c>
      <c r="H124" s="35"/>
      <c r="I124" s="30"/>
      <c r="J124" s="30">
        <f t="shared" si="7"/>
        <v>5247237.774260316</v>
      </c>
      <c r="K124" s="30"/>
      <c r="L124" s="30"/>
      <c r="M124" s="31">
        <f t="shared" si="8"/>
        <v>0.69231873028237634</v>
      </c>
      <c r="N124" s="30"/>
      <c r="O124" s="37"/>
      <c r="P124" s="37">
        <f t="shared" si="9"/>
        <v>3632760.9933656245</v>
      </c>
      <c r="Q124" s="37"/>
      <c r="S124" s="35"/>
      <c r="T124" s="37"/>
      <c r="U124" s="35"/>
      <c r="V124" s="37"/>
      <c r="W124" s="44"/>
      <c r="X124" s="45"/>
      <c r="Y124" s="35"/>
      <c r="Z124" s="37"/>
    </row>
    <row r="125" spans="2:26" x14ac:dyDescent="0.25">
      <c r="B125" s="27">
        <v>45322</v>
      </c>
      <c r="C125" s="30">
        <f>Sales!K268</f>
        <v>5376391</v>
      </c>
      <c r="D125" s="40">
        <f>Returns!K269</f>
        <v>3875014</v>
      </c>
      <c r="E125" s="31">
        <f t="shared" si="1"/>
        <v>0.72074631476765738</v>
      </c>
      <c r="F125" s="35"/>
      <c r="G125" s="35">
        <f t="shared" si="6"/>
        <v>4302887.0552178491</v>
      </c>
      <c r="H125" s="35"/>
      <c r="I125" s="30"/>
      <c r="J125" s="30">
        <f t="shared" si="7"/>
        <v>4476627.8754741773</v>
      </c>
      <c r="K125" s="30"/>
      <c r="L125" s="30"/>
      <c r="M125" s="31">
        <f t="shared" si="8"/>
        <v>0.93401566933793911</v>
      </c>
      <c r="N125" s="30"/>
      <c r="O125" s="37"/>
      <c r="P125" s="37">
        <f t="shared" si="9"/>
        <v>4181240.5814878899</v>
      </c>
      <c r="Q125" s="37"/>
      <c r="S125" s="35"/>
      <c r="T125" s="37"/>
      <c r="U125" s="35"/>
      <c r="V125" s="37"/>
      <c r="W125" s="44"/>
      <c r="X125" s="45"/>
      <c r="Y125" s="35"/>
      <c r="Z125" s="37"/>
    </row>
    <row r="126" spans="2:26" x14ac:dyDescent="0.25">
      <c r="B126" s="27">
        <v>45351</v>
      </c>
      <c r="C126" s="30">
        <f>Sales!K269</f>
        <v>5144441</v>
      </c>
      <c r="D126" s="40">
        <f>Returns!K270</f>
        <v>4063197</v>
      </c>
      <c r="E126" s="31">
        <f t="shared" si="1"/>
        <v>0.78982283983818646</v>
      </c>
      <c r="F126" s="35"/>
      <c r="G126" s="35">
        <f t="shared" si="6"/>
        <v>3584477.4497029912</v>
      </c>
      <c r="H126" s="35"/>
      <c r="I126" s="30"/>
      <c r="J126" s="30">
        <f t="shared" si="7"/>
        <v>4304596.7677094797</v>
      </c>
      <c r="K126" s="30"/>
      <c r="L126" s="30"/>
      <c r="M126" s="31">
        <f t="shared" si="8"/>
        <v>0.84483109249645483</v>
      </c>
      <c r="N126" s="30"/>
      <c r="O126" s="37"/>
      <c r="P126" s="37">
        <f t="shared" si="9"/>
        <v>3636657.1900207079</v>
      </c>
      <c r="Q126" s="37"/>
      <c r="S126" s="35"/>
      <c r="T126" s="37"/>
      <c r="U126" s="35"/>
      <c r="V126" s="37"/>
      <c r="W126" s="44"/>
      <c r="X126" s="45"/>
      <c r="Y126" s="35"/>
      <c r="Z126" s="37"/>
    </row>
    <row r="127" spans="2:26" x14ac:dyDescent="0.25">
      <c r="B127" s="27">
        <v>45382</v>
      </c>
      <c r="C127" s="30">
        <f>Sales!K270</f>
        <v>5740100</v>
      </c>
      <c r="D127" s="40">
        <f>Returns!K271</f>
        <v>4183697</v>
      </c>
      <c r="E127" s="31">
        <f t="shared" si="1"/>
        <v>0.7288543753593143</v>
      </c>
      <c r="F127" s="35"/>
      <c r="G127" s="35">
        <f t="shared" si="6"/>
        <v>4805412.0529483147</v>
      </c>
      <c r="H127" s="35"/>
      <c r="I127" s="30"/>
      <c r="J127" s="30">
        <f t="shared" si="7"/>
        <v>4531243.6416866919</v>
      </c>
      <c r="K127" s="30"/>
      <c r="L127" s="30"/>
      <c r="M127" s="31">
        <f t="shared" si="8"/>
        <v>1.0448325254474398</v>
      </c>
      <c r="N127" s="30"/>
      <c r="O127" s="37"/>
      <c r="P127" s="37">
        <f t="shared" si="9"/>
        <v>4734390.7375611598</v>
      </c>
      <c r="Q127" s="37"/>
      <c r="S127" s="35"/>
      <c r="T127" s="37"/>
      <c r="U127" s="35"/>
      <c r="V127" s="37"/>
      <c r="W127" s="44"/>
      <c r="X127" s="45"/>
      <c r="Y127" s="35"/>
      <c r="Z127" s="37"/>
    </row>
    <row r="128" spans="2:26" x14ac:dyDescent="0.25">
      <c r="B128" s="32">
        <v>45412</v>
      </c>
      <c r="C128" s="33">
        <f>Sales!K271</f>
        <v>6210717</v>
      </c>
      <c r="D128" s="41">
        <f>Returns!K272</f>
        <v>5733992</v>
      </c>
      <c r="E128" s="34">
        <f t="shared" si="1"/>
        <v>0.92324155165981636</v>
      </c>
      <c r="F128" s="36"/>
      <c r="G128" s="36">
        <f t="shared" si="6"/>
        <v>5155375.682413022</v>
      </c>
      <c r="H128" s="36"/>
      <c r="I128" s="33"/>
      <c r="J128" s="33">
        <f t="shared" si="7"/>
        <v>5009992.2744300794</v>
      </c>
      <c r="K128" s="33"/>
      <c r="L128" s="33"/>
      <c r="M128" s="34">
        <f t="shared" si="8"/>
        <v>1.0241506388148207</v>
      </c>
      <c r="N128" s="33"/>
      <c r="O128" s="38"/>
      <c r="P128" s="38">
        <f t="shared" si="9"/>
        <v>5130986.7883148827</v>
      </c>
      <c r="Q128" s="38"/>
      <c r="S128" s="36"/>
      <c r="T128" s="38"/>
      <c r="U128" s="36"/>
      <c r="V128" s="38"/>
      <c r="W128" s="46"/>
      <c r="X128" s="47"/>
      <c r="Y128" s="36"/>
      <c r="Z128" s="38"/>
    </row>
    <row r="129" spans="2:28" x14ac:dyDescent="0.25">
      <c r="B129" s="27">
        <v>45443</v>
      </c>
      <c r="C129" s="30">
        <f>Sales!K272</f>
        <v>5723815</v>
      </c>
      <c r="D129" s="40">
        <f>Returns!K273</f>
        <v>5329696</v>
      </c>
      <c r="E129" s="31">
        <f t="shared" si="1"/>
        <v>0.93114400098535677</v>
      </c>
      <c r="F129" s="35"/>
      <c r="G129" s="35"/>
      <c r="H129" s="35">
        <f>_xlfn.FORECAST.ETS($B129,$D$5:$D$128,$B$5:$B$128,12,1)</f>
        <v>5097375.3616481554</v>
      </c>
      <c r="I129" s="30"/>
      <c r="J129" s="30"/>
      <c r="K129" s="30">
        <f>_xlfn.FORECAST.ETS($B129,$C$5:$C$128,$B$5:$B$128,12,1)</f>
        <v>5358335.6667934973</v>
      </c>
      <c r="L129" s="30"/>
      <c r="M129" s="30"/>
      <c r="N129" s="31">
        <f>_xlfn.FORECAST.ETS($B129,$E$5:$E$128,$B$5:$B$128,12,1)</f>
        <v>1.0323480039668815</v>
      </c>
      <c r="O129" s="37"/>
      <c r="P129" s="37"/>
      <c r="Q129" s="37">
        <f>K129*N129</f>
        <v>5531667.1301988158</v>
      </c>
      <c r="S129" s="35">
        <f>SUM(H132:H140)-SUM($D132:$D140)</f>
        <v>-2644488.93841061</v>
      </c>
      <c r="T129" s="37">
        <f>SUM(Q132:Q140)-SUM($D132:$D140)</f>
        <v>2843962.1230766401</v>
      </c>
      <c r="U129" s="35">
        <f>ABS(S129)</f>
        <v>2644488.93841061</v>
      </c>
      <c r="V129" s="37">
        <f>ABS(T129)</f>
        <v>2843962.1230766401</v>
      </c>
      <c r="W129" s="54">
        <f>U129/SUM(D132:D140)</f>
        <v>6.6506880275838093E-2</v>
      </c>
      <c r="X129" s="55">
        <f>V129/SUM(D132:D140)</f>
        <v>7.1523478764163456E-2</v>
      </c>
      <c r="Y129" s="35">
        <f>S129^2</f>
        <v>6993321745376.0752</v>
      </c>
      <c r="Z129" s="37">
        <f>T129^2</f>
        <v>8088120557494.5898</v>
      </c>
    </row>
    <row r="130" spans="2:28" x14ac:dyDescent="0.25">
      <c r="B130" s="27">
        <v>45473</v>
      </c>
      <c r="C130" s="30">
        <f>Sales!K273</f>
        <v>5212081</v>
      </c>
      <c r="D130" s="40">
        <f>Returns!K274</f>
        <v>5000597</v>
      </c>
      <c r="E130" s="31">
        <f t="shared" si="1"/>
        <v>0.95942426834886108</v>
      </c>
      <c r="F130" s="35"/>
      <c r="G130" s="35"/>
      <c r="H130" s="35">
        <f t="shared" ref="H130:H140" si="10">_xlfn.FORECAST.ETS($B130,$D$5:$D$128,$B$5:$B$128,12,1)</f>
        <v>4709882.9545801422</v>
      </c>
      <c r="I130" s="30"/>
      <c r="J130" s="30"/>
      <c r="K130" s="30">
        <f t="shared" ref="K130:K140" si="11">_xlfn.FORECAST.ETS($B130,$C$5:$C$128,$B$5:$B$128,12,1)</f>
        <v>5906161.2459581224</v>
      </c>
      <c r="L130" s="30"/>
      <c r="M130" s="30"/>
      <c r="N130" s="31">
        <f t="shared" ref="N130:N140" si="12">_xlfn.FORECAST.ETS($B130,$E$5:$E$128,$B$5:$B$128,12,1)</f>
        <v>0.91084633872442555</v>
      </c>
      <c r="O130" s="37"/>
      <c r="P130" s="37"/>
      <c r="Q130" s="37">
        <f t="shared" ref="Q130:Q140" si="13">K130*N130</f>
        <v>5379605.3467970472</v>
      </c>
      <c r="S130" s="35"/>
      <c r="T130" s="37"/>
      <c r="U130" s="35"/>
      <c r="V130" s="37"/>
      <c r="W130" s="44"/>
      <c r="X130" s="45"/>
      <c r="Y130" s="35"/>
      <c r="Z130" s="37"/>
    </row>
    <row r="131" spans="2:28" x14ac:dyDescent="0.25">
      <c r="B131" s="27">
        <v>45504</v>
      </c>
      <c r="C131" s="30">
        <f>Sales!K274</f>
        <v>5123372</v>
      </c>
      <c r="D131" s="40">
        <f>Returns!K275</f>
        <v>5088549</v>
      </c>
      <c r="E131" s="31">
        <f t="shared" si="1"/>
        <v>0.99320310920229882</v>
      </c>
      <c r="F131" s="35"/>
      <c r="G131" s="35"/>
      <c r="H131" s="35">
        <f t="shared" si="10"/>
        <v>4679889.9145336198</v>
      </c>
      <c r="I131" s="30"/>
      <c r="J131" s="30"/>
      <c r="K131" s="30">
        <f t="shared" si="11"/>
        <v>5638311.9432629254</v>
      </c>
      <c r="L131" s="30"/>
      <c r="M131" s="30"/>
      <c r="N131" s="31">
        <f t="shared" si="12"/>
        <v>0.95124439982351183</v>
      </c>
      <c r="O131" s="37"/>
      <c r="P131" s="37"/>
      <c r="Q131" s="37">
        <f t="shared" si="13"/>
        <v>5363412.6604868798</v>
      </c>
      <c r="S131" s="35"/>
      <c r="T131" s="37"/>
      <c r="U131" s="35"/>
      <c r="V131" s="37"/>
      <c r="W131" s="44"/>
      <c r="X131" s="45"/>
      <c r="Y131" s="35"/>
      <c r="Z131" s="37"/>
    </row>
    <row r="132" spans="2:28" x14ac:dyDescent="0.25">
      <c r="B132" s="27">
        <v>45535</v>
      </c>
      <c r="C132" s="30">
        <f>Sales!K275</f>
        <v>5049012</v>
      </c>
      <c r="D132" s="40">
        <f>Returns!K276</f>
        <v>4747406</v>
      </c>
      <c r="E132" s="31">
        <f t="shared" si="1"/>
        <v>0.94026435270900521</v>
      </c>
      <c r="F132" s="35"/>
      <c r="G132" s="35"/>
      <c r="H132" s="35">
        <f t="shared" si="10"/>
        <v>4294704.2370384112</v>
      </c>
      <c r="I132" s="30"/>
      <c r="J132" s="30"/>
      <c r="K132" s="30">
        <f t="shared" si="11"/>
        <v>5583237.8620505771</v>
      </c>
      <c r="L132" s="30"/>
      <c r="M132" s="30"/>
      <c r="N132" s="31">
        <f t="shared" si="12"/>
        <v>0.90439199319404151</v>
      </c>
      <c r="O132" s="37"/>
      <c r="P132" s="37"/>
      <c r="Q132" s="37">
        <f t="shared" si="13"/>
        <v>5049435.6185363606</v>
      </c>
      <c r="S132" s="35"/>
      <c r="T132" s="37"/>
      <c r="U132" s="35"/>
      <c r="V132" s="37"/>
      <c r="W132" s="44"/>
      <c r="X132" s="45"/>
      <c r="Y132" s="35"/>
      <c r="Z132" s="37"/>
    </row>
    <row r="133" spans="2:28" x14ac:dyDescent="0.25">
      <c r="B133" s="27">
        <v>45565</v>
      </c>
      <c r="C133" s="30">
        <f>Sales!K276</f>
        <v>5026057</v>
      </c>
      <c r="D133" s="40">
        <f>Returns!K277</f>
        <v>4413121</v>
      </c>
      <c r="E133" s="31">
        <f t="shared" si="1"/>
        <v>0.87804833888672573</v>
      </c>
      <c r="F133" s="35"/>
      <c r="G133" s="35"/>
      <c r="H133" s="35">
        <f t="shared" si="10"/>
        <v>4285112.5740654729</v>
      </c>
      <c r="I133" s="30"/>
      <c r="J133" s="30"/>
      <c r="K133" s="30">
        <f t="shared" si="11"/>
        <v>5616784.161620032</v>
      </c>
      <c r="L133" s="30"/>
      <c r="M133" s="30"/>
      <c r="N133" s="31">
        <f t="shared" si="12"/>
        <v>0.85902715925252082</v>
      </c>
      <c r="O133" s="37"/>
      <c r="P133" s="37"/>
      <c r="Q133" s="37">
        <f t="shared" si="13"/>
        <v>4824970.1424910082</v>
      </c>
      <c r="S133" s="35"/>
      <c r="T133" s="37"/>
      <c r="U133" s="35"/>
      <c r="V133" s="37"/>
      <c r="W133" s="44"/>
      <c r="X133" s="45"/>
      <c r="Y133" s="35"/>
      <c r="Z133" s="37"/>
    </row>
    <row r="134" spans="2:28" x14ac:dyDescent="0.25">
      <c r="B134" s="27">
        <v>45596</v>
      </c>
      <c r="C134" s="30">
        <f>Sales!K277</f>
        <v>5939055</v>
      </c>
      <c r="D134" s="40">
        <f>Returns!K278</f>
        <v>4958731</v>
      </c>
      <c r="E134" s="31">
        <f t="shared" ref="E134:E140" si="14">IFERROR(D134/C134,0)</f>
        <v>0.83493602938514633</v>
      </c>
      <c r="F134" s="35"/>
      <c r="G134" s="35"/>
      <c r="H134" s="35">
        <f t="shared" si="10"/>
        <v>4224325.832897</v>
      </c>
      <c r="I134" s="30"/>
      <c r="J134" s="30"/>
      <c r="K134" s="30">
        <f t="shared" si="11"/>
        <v>6339063.8989490857</v>
      </c>
      <c r="L134" s="30"/>
      <c r="M134" s="30"/>
      <c r="N134" s="31">
        <f t="shared" si="12"/>
        <v>0.74634422868208317</v>
      </c>
      <c r="O134" s="37"/>
      <c r="P134" s="37"/>
      <c r="Q134" s="37">
        <f t="shared" si="13"/>
        <v>4731123.7562275939</v>
      </c>
      <c r="S134" s="35"/>
      <c r="T134" s="37"/>
      <c r="U134" s="35"/>
      <c r="V134" s="37"/>
      <c r="W134" s="44"/>
      <c r="X134" s="45"/>
      <c r="Y134" s="35"/>
      <c r="Z134" s="37"/>
    </row>
    <row r="135" spans="2:28" x14ac:dyDescent="0.25">
      <c r="B135" s="27">
        <v>45626</v>
      </c>
      <c r="C135" s="30">
        <f>Sales!K278</f>
        <v>4872539</v>
      </c>
      <c r="D135" s="40">
        <f>Returns!K279</f>
        <v>3634305</v>
      </c>
      <c r="E135" s="31">
        <f t="shared" si="14"/>
        <v>0.74587499453570305</v>
      </c>
      <c r="F135" s="35"/>
      <c r="G135" s="35"/>
      <c r="H135" s="35">
        <f t="shared" si="10"/>
        <v>3587464.1026145602</v>
      </c>
      <c r="I135" s="30"/>
      <c r="J135" s="30"/>
      <c r="K135" s="30">
        <f t="shared" si="11"/>
        <v>5832413.6615624968</v>
      </c>
      <c r="L135" s="30"/>
      <c r="M135" s="30"/>
      <c r="N135" s="31">
        <f t="shared" si="12"/>
        <v>0.73272708138806764</v>
      </c>
      <c r="O135" s="37"/>
      <c r="P135" s="37"/>
      <c r="Q135" s="37">
        <f t="shared" si="13"/>
        <v>4273567.439684581</v>
      </c>
      <c r="S135" s="35"/>
      <c r="T135" s="37"/>
      <c r="U135" s="35"/>
      <c r="V135" s="37"/>
      <c r="W135" s="44"/>
      <c r="X135" s="45"/>
      <c r="Y135" s="35"/>
      <c r="Z135" s="37"/>
    </row>
    <row r="136" spans="2:28" x14ac:dyDescent="0.25">
      <c r="B136" s="27">
        <v>45657</v>
      </c>
      <c r="C136" s="30">
        <f>Sales!K279</f>
        <v>5359836</v>
      </c>
      <c r="D136" s="40">
        <f>Returns!K280</f>
        <v>3662648</v>
      </c>
      <c r="E136" s="31">
        <f t="shared" si="14"/>
        <v>0.68335075923964839</v>
      </c>
      <c r="F136" s="35"/>
      <c r="G136" s="35"/>
      <c r="H136" s="35">
        <f t="shared" si="10"/>
        <v>3312425.1806449131</v>
      </c>
      <c r="I136" s="30"/>
      <c r="J136" s="30"/>
      <c r="K136" s="30">
        <f t="shared" si="11"/>
        <v>6324156.7274216861</v>
      </c>
      <c r="L136" s="30"/>
      <c r="M136" s="30"/>
      <c r="N136" s="31">
        <f t="shared" si="12"/>
        <v>0.59747332864521596</v>
      </c>
      <c r="O136" s="37"/>
      <c r="P136" s="37"/>
      <c r="Q136" s="37">
        <f t="shared" si="13"/>
        <v>3778514.9708066704</v>
      </c>
      <c r="S136" s="35"/>
      <c r="T136" s="37"/>
      <c r="U136" s="35"/>
      <c r="V136" s="37"/>
      <c r="W136" s="44"/>
      <c r="X136" s="45"/>
      <c r="Y136" s="35"/>
      <c r="Z136" s="37"/>
    </row>
    <row r="137" spans="2:28" x14ac:dyDescent="0.25">
      <c r="B137" s="27">
        <v>45688</v>
      </c>
      <c r="C137" s="30">
        <f>Sales!K280</f>
        <v>5251100</v>
      </c>
      <c r="D137" s="40">
        <f>Returns!K281</f>
        <v>4449316</v>
      </c>
      <c r="E137" s="31">
        <f t="shared" si="14"/>
        <v>0.84731123002799413</v>
      </c>
      <c r="F137" s="35"/>
      <c r="G137" s="35"/>
      <c r="H137" s="35">
        <f t="shared" si="10"/>
        <v>4081713.6061093514</v>
      </c>
      <c r="I137" s="30"/>
      <c r="J137" s="30"/>
      <c r="K137" s="30">
        <f t="shared" si="11"/>
        <v>5820199.0914906813</v>
      </c>
      <c r="L137" s="30"/>
      <c r="M137" s="30"/>
      <c r="N137" s="31">
        <f t="shared" si="12"/>
        <v>0.8335062694204044</v>
      </c>
      <c r="O137" s="37"/>
      <c r="P137" s="37"/>
      <c r="Q137" s="37">
        <f t="shared" si="13"/>
        <v>4851172.432032425</v>
      </c>
      <c r="S137" s="35"/>
      <c r="T137" s="37"/>
      <c r="U137" s="35"/>
      <c r="V137" s="37"/>
      <c r="W137" s="44"/>
      <c r="X137" s="45"/>
      <c r="Y137" s="35"/>
      <c r="Z137" s="37"/>
    </row>
    <row r="138" spans="2:28" x14ac:dyDescent="0.25">
      <c r="B138" s="27">
        <v>45716</v>
      </c>
      <c r="C138" s="30">
        <f>Sales!K281</f>
        <v>4953869</v>
      </c>
      <c r="D138" s="40">
        <f>Returns!K282</f>
        <v>3443110</v>
      </c>
      <c r="E138" s="31">
        <f t="shared" si="14"/>
        <v>0.69503452755815709</v>
      </c>
      <c r="F138" s="35"/>
      <c r="G138" s="35"/>
      <c r="H138" s="35">
        <f t="shared" si="10"/>
        <v>3641424.3239606372</v>
      </c>
      <c r="I138" s="30"/>
      <c r="J138" s="30"/>
      <c r="K138" s="30">
        <f t="shared" si="11"/>
        <v>5456342.9156463547</v>
      </c>
      <c r="L138" s="30"/>
      <c r="M138" s="30"/>
      <c r="N138" s="31">
        <f t="shared" si="12"/>
        <v>0.77514909356852379</v>
      </c>
      <c r="O138" s="37"/>
      <c r="P138" s="37"/>
      <c r="Q138" s="37">
        <f t="shared" si="13"/>
        <v>4229479.2652623085</v>
      </c>
      <c r="S138" s="35"/>
      <c r="T138" s="37"/>
      <c r="U138" s="35"/>
      <c r="V138" s="37"/>
      <c r="W138" s="44"/>
      <c r="X138" s="45"/>
      <c r="Y138" s="35"/>
      <c r="Z138" s="37"/>
    </row>
    <row r="139" spans="2:28" x14ac:dyDescent="0.25">
      <c r="B139" s="27">
        <v>45747</v>
      </c>
      <c r="C139" s="30">
        <f>Sales!K282</f>
        <v>4987533</v>
      </c>
      <c r="D139" s="40">
        <f>Returns!K283</f>
        <v>4984675</v>
      </c>
      <c r="E139" s="31">
        <f t="shared" si="14"/>
        <v>0.999426971210015</v>
      </c>
      <c r="F139" s="35"/>
      <c r="G139" s="35"/>
      <c r="H139" s="35">
        <f t="shared" si="10"/>
        <v>4616646.5083551891</v>
      </c>
      <c r="I139" s="30"/>
      <c r="J139" s="30"/>
      <c r="K139" s="30">
        <f t="shared" si="11"/>
        <v>5700767.4126572404</v>
      </c>
      <c r="L139" s="30"/>
      <c r="M139" s="30"/>
      <c r="N139" s="31">
        <f t="shared" si="12"/>
        <v>0.91985253570764458</v>
      </c>
      <c r="O139" s="37"/>
      <c r="P139" s="37"/>
      <c r="Q139" s="37">
        <f t="shared" si="13"/>
        <v>5243865.3600122705</v>
      </c>
      <c r="S139" s="35"/>
      <c r="T139" s="37"/>
      <c r="U139" s="35"/>
      <c r="V139" s="37"/>
      <c r="W139" s="44"/>
      <c r="X139" s="45"/>
      <c r="Y139" s="35"/>
      <c r="Z139" s="37"/>
    </row>
    <row r="140" spans="2:28" x14ac:dyDescent="0.25">
      <c r="B140" s="27">
        <v>45777</v>
      </c>
      <c r="C140" s="30">
        <f>Sales!K283</f>
        <v>5585116</v>
      </c>
      <c r="D140" s="40">
        <f>Returns!K284</f>
        <v>5469325</v>
      </c>
      <c r="E140" s="31">
        <f t="shared" si="14"/>
        <v>0.97926793284150226</v>
      </c>
      <c r="F140" s="35"/>
      <c r="G140" s="35"/>
      <c r="H140" s="35">
        <f t="shared" si="10"/>
        <v>5074331.6959038563</v>
      </c>
      <c r="I140" s="30"/>
      <c r="J140" s="30"/>
      <c r="K140" s="30">
        <f t="shared" si="11"/>
        <v>6135609.1290590111</v>
      </c>
      <c r="L140" s="30"/>
      <c r="M140" s="30"/>
      <c r="N140" s="31">
        <f t="shared" si="12"/>
        <v>0.91669303238128841</v>
      </c>
      <c r="O140" s="37"/>
      <c r="P140" s="37"/>
      <c r="Q140" s="39">
        <f t="shared" si="13"/>
        <v>5624470.1380234212</v>
      </c>
      <c r="S140" s="35"/>
      <c r="T140" s="37"/>
      <c r="U140" s="35"/>
      <c r="V140" s="37"/>
      <c r="W140" s="44"/>
      <c r="X140" s="45"/>
      <c r="Y140" s="35"/>
      <c r="Z140" s="37"/>
    </row>
    <row r="141" spans="2:28" x14ac:dyDescent="0.25">
      <c r="B141" s="27"/>
      <c r="C141" s="30"/>
      <c r="D141" s="30"/>
      <c r="E141" s="31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2:28" x14ac:dyDescent="0.25">
      <c r="B142" s="27"/>
      <c r="C142" s="30"/>
      <c r="D142" s="30"/>
      <c r="E142" s="31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S142" s="65" t="s">
        <v>64</v>
      </c>
      <c r="T142" s="65"/>
      <c r="U142" s="65" t="s">
        <v>60</v>
      </c>
      <c r="V142" s="65"/>
      <c r="W142" s="65" t="s">
        <v>61</v>
      </c>
      <c r="X142" s="65"/>
      <c r="Y142" s="65" t="s">
        <v>62</v>
      </c>
      <c r="Z142" s="65"/>
      <c r="AA142" s="65" t="s">
        <v>68</v>
      </c>
      <c r="AB142" s="65"/>
    </row>
    <row r="143" spans="2:28" x14ac:dyDescent="0.25">
      <c r="B143" s="27"/>
      <c r="C143" s="30"/>
      <c r="D143" s="30"/>
      <c r="E143" s="31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S143" s="42" t="s">
        <v>55</v>
      </c>
      <c r="T143" s="43" t="s">
        <v>63</v>
      </c>
      <c r="U143" s="42" t="s">
        <v>55</v>
      </c>
      <c r="V143" s="43" t="s">
        <v>63</v>
      </c>
      <c r="W143" s="42" t="s">
        <v>55</v>
      </c>
      <c r="X143" s="43" t="s">
        <v>63</v>
      </c>
      <c r="Y143" s="42" t="s">
        <v>55</v>
      </c>
      <c r="Z143" s="43" t="s">
        <v>63</v>
      </c>
      <c r="AA143" s="42" t="s">
        <v>55</v>
      </c>
      <c r="AB143" s="43" t="s">
        <v>63</v>
      </c>
    </row>
    <row r="144" spans="2:28" x14ac:dyDescent="0.25">
      <c r="R144" t="s">
        <v>57</v>
      </c>
      <c r="S144" s="48">
        <f>AVERAGE(S105:S116)</f>
        <v>3868730.0437339097</v>
      </c>
      <c r="T144" s="48">
        <f t="shared" ref="T144:X144" si="15">AVERAGE(T105:T116)</f>
        <v>3881436.4122096449</v>
      </c>
      <c r="U144" s="48">
        <f t="shared" si="15"/>
        <v>3868730.0437339097</v>
      </c>
      <c r="V144" s="48">
        <f t="shared" si="15"/>
        <v>3881436.4122096449</v>
      </c>
      <c r="W144" s="49">
        <f t="shared" si="15"/>
        <v>0.1070896627163789</v>
      </c>
      <c r="X144" s="49">
        <f t="shared" si="15"/>
        <v>0.10744138555540729</v>
      </c>
      <c r="Y144" s="48">
        <f>SQRT(AVERAGE(Y105:Y116))</f>
        <v>3868730.0437339097</v>
      </c>
      <c r="Z144" s="48">
        <f>SQRT(AVERAGE(Z105:Z116))</f>
        <v>3881436.4122096449</v>
      </c>
    </row>
    <row r="145" spans="18:28" x14ac:dyDescent="0.25">
      <c r="R145" t="s">
        <v>58</v>
      </c>
      <c r="S145" s="48">
        <f t="shared" ref="S145:X145" si="16">AVERAGE(S117:S128)</f>
        <v>-249894.50901582092</v>
      </c>
      <c r="T145" s="48">
        <f t="shared" si="16"/>
        <v>-147752.63413594663</v>
      </c>
      <c r="U145" s="48">
        <f t="shared" si="16"/>
        <v>249894.50901582092</v>
      </c>
      <c r="V145" s="48">
        <f t="shared" si="16"/>
        <v>147752.63413594663</v>
      </c>
      <c r="W145" s="49">
        <f t="shared" si="16"/>
        <v>6.4599481526926676E-3</v>
      </c>
      <c r="X145" s="49">
        <f t="shared" si="16"/>
        <v>3.8195091188720593E-3</v>
      </c>
      <c r="Y145" s="48">
        <f>SQRT(AVERAGE(Y117:Y128))</f>
        <v>249894.50901582092</v>
      </c>
      <c r="Z145" s="48">
        <f>SQRT(AVERAGE(Z117:Z128))</f>
        <v>147752.63413594663</v>
      </c>
    </row>
    <row r="146" spans="18:28" x14ac:dyDescent="0.25">
      <c r="R146" t="s">
        <v>59</v>
      </c>
      <c r="S146" s="56">
        <f t="shared" ref="S146:X146" si="17">AVERAGE(S129:S140)</f>
        <v>-2644488.93841061</v>
      </c>
      <c r="T146" s="56">
        <f t="shared" si="17"/>
        <v>2843962.1230766401</v>
      </c>
      <c r="U146" s="56">
        <f t="shared" si="17"/>
        <v>2644488.93841061</v>
      </c>
      <c r="V146" s="56">
        <f t="shared" si="17"/>
        <v>2843962.1230766401</v>
      </c>
      <c r="W146" s="57">
        <f t="shared" si="17"/>
        <v>6.6506880275838093E-2</v>
      </c>
      <c r="X146" s="57">
        <f t="shared" si="17"/>
        <v>7.1523478764163456E-2</v>
      </c>
      <c r="Y146" s="56">
        <f>SQRT(AVERAGE(Y129:Y140))</f>
        <v>2644488.93841061</v>
      </c>
      <c r="Z146" s="56">
        <f>SQRT(AVERAGE(Z129:Z140))</f>
        <v>2843962.1230766401</v>
      </c>
      <c r="AA146" s="52"/>
      <c r="AB146" s="52"/>
    </row>
    <row r="147" spans="18:28" x14ac:dyDescent="0.25">
      <c r="R147" t="s">
        <v>69</v>
      </c>
      <c r="S147" s="48">
        <f>AVERAGE(S144:S146)</f>
        <v>324782.19876915962</v>
      </c>
      <c r="T147" s="48">
        <f t="shared" ref="T147:X147" si="18">AVERAGE(T144:T146)</f>
        <v>2192548.6337167793</v>
      </c>
      <c r="U147" s="48">
        <f t="shared" si="18"/>
        <v>2254371.1637201137</v>
      </c>
      <c r="V147" s="48">
        <f t="shared" si="18"/>
        <v>2291050.3898074105</v>
      </c>
      <c r="W147" s="49">
        <f t="shared" si="18"/>
        <v>6.0018830381636558E-2</v>
      </c>
      <c r="X147" s="49">
        <f t="shared" si="18"/>
        <v>6.0928124479480934E-2</v>
      </c>
      <c r="Y147" s="48">
        <f>AVERAGE(Y144:Y146)</f>
        <v>2254371.1637201137</v>
      </c>
      <c r="Z147" s="48">
        <f>AVERAGE(Z144:Z146)</f>
        <v>2291050.3898074105</v>
      </c>
      <c r="AA147" s="30">
        <f>SQRT(AVERAGE(Y105,Y117,Y129))</f>
        <v>2709418.2132148906</v>
      </c>
      <c r="AB147" s="30">
        <f>SQRT(AVERAGE(Z105,Z117,Z129))</f>
        <v>2779418.4056150778</v>
      </c>
    </row>
    <row r="148" spans="18:28" x14ac:dyDescent="0.25">
      <c r="R148" t="s">
        <v>70</v>
      </c>
      <c r="S148" s="48">
        <f>ABS(S147)</f>
        <v>324782.19876915962</v>
      </c>
      <c r="T148" s="48">
        <f>ABS(T147)</f>
        <v>2192548.6337167793</v>
      </c>
      <c r="U148" s="48"/>
      <c r="V148" s="48"/>
      <c r="W148" s="49"/>
      <c r="X148" s="49"/>
      <c r="AA148" s="30"/>
      <c r="AB148" s="30"/>
    </row>
    <row r="149" spans="18:28" x14ac:dyDescent="0.25">
      <c r="S149" s="65" t="s">
        <v>65</v>
      </c>
      <c r="T149" s="65"/>
      <c r="U149" s="65"/>
      <c r="V149" s="65"/>
      <c r="W149" s="65"/>
      <c r="X149" s="65"/>
      <c r="Y149" s="65"/>
      <c r="Z149" s="65"/>
    </row>
    <row r="150" spans="18:28" x14ac:dyDescent="0.25">
      <c r="S150" s="65" t="s">
        <v>64</v>
      </c>
      <c r="T150" s="65"/>
      <c r="U150" s="65" t="s">
        <v>60</v>
      </c>
      <c r="V150" s="65"/>
      <c r="W150" s="65" t="s">
        <v>61</v>
      </c>
      <c r="X150" s="65"/>
      <c r="Y150" s="65" t="s">
        <v>62</v>
      </c>
      <c r="Z150" s="65"/>
      <c r="AA150" s="65" t="s">
        <v>68</v>
      </c>
      <c r="AB150" s="65"/>
    </row>
    <row r="151" spans="18:28" x14ac:dyDescent="0.25">
      <c r="S151" s="42" t="s">
        <v>55</v>
      </c>
      <c r="T151" s="43" t="s">
        <v>63</v>
      </c>
      <c r="U151" s="42" t="s">
        <v>55</v>
      </c>
      <c r="V151" s="43" t="s">
        <v>63</v>
      </c>
      <c r="W151" s="42" t="s">
        <v>55</v>
      </c>
      <c r="X151" s="43" t="s">
        <v>63</v>
      </c>
      <c r="Y151" s="42" t="s">
        <v>55</v>
      </c>
      <c r="Z151" s="43" t="s">
        <v>63</v>
      </c>
      <c r="AA151" s="42" t="s">
        <v>55</v>
      </c>
      <c r="AB151" s="43" t="s">
        <v>63</v>
      </c>
    </row>
    <row r="152" spans="18:28" x14ac:dyDescent="0.25">
      <c r="R152" t="s">
        <v>57</v>
      </c>
      <c r="S152">
        <f t="shared" ref="S152:S154" si="19">IF(ABS(S144)&lt;=ABS(T144),1,2)</f>
        <v>1</v>
      </c>
      <c r="T152">
        <f t="shared" ref="T152:T154" si="20">IF(ABS(T144)&lt;=ABS(S144),1,2)</f>
        <v>2</v>
      </c>
      <c r="U152" s="50">
        <f>RANK(U144,$U144:$V144,1)</f>
        <v>1</v>
      </c>
      <c r="V152">
        <f>RANK(V144,$U144:$V144,1)</f>
        <v>2</v>
      </c>
      <c r="W152" s="50">
        <f>RANK(W144,$W144:$X144,1)</f>
        <v>1</v>
      </c>
      <c r="X152">
        <f>RANK(X144,$W144:$X144,1)</f>
        <v>2</v>
      </c>
      <c r="Y152" s="50">
        <f>RANK(Y144,$Y144:$Z144,1)</f>
        <v>1</v>
      </c>
      <c r="Z152">
        <f>RANK(Z144,$Y144:$Z144,1)</f>
        <v>2</v>
      </c>
    </row>
    <row r="153" spans="18:28" x14ac:dyDescent="0.25">
      <c r="R153" t="s">
        <v>58</v>
      </c>
      <c r="S153">
        <f t="shared" si="19"/>
        <v>2</v>
      </c>
      <c r="T153">
        <f t="shared" si="20"/>
        <v>1</v>
      </c>
      <c r="U153" s="50">
        <f t="shared" ref="U153:V154" si="21">RANK(U145,$U145:$V145,1)</f>
        <v>2</v>
      </c>
      <c r="V153">
        <f t="shared" si="21"/>
        <v>1</v>
      </c>
      <c r="W153" s="50">
        <f t="shared" ref="W153:X154" si="22">RANK(W145,$W145:$X145,1)</f>
        <v>2</v>
      </c>
      <c r="X153">
        <f t="shared" si="22"/>
        <v>1</v>
      </c>
      <c r="Y153" s="50">
        <f t="shared" ref="Y153:Z154" si="23">RANK(Y145,$Y145:$Z145,1)</f>
        <v>2</v>
      </c>
      <c r="Z153">
        <f t="shared" si="23"/>
        <v>1</v>
      </c>
    </row>
    <row r="154" spans="18:28" x14ac:dyDescent="0.25">
      <c r="R154" t="s">
        <v>59</v>
      </c>
      <c r="S154" s="52">
        <f t="shared" si="19"/>
        <v>1</v>
      </c>
      <c r="T154" s="59">
        <f t="shared" si="20"/>
        <v>2</v>
      </c>
      <c r="U154" s="58">
        <f t="shared" si="21"/>
        <v>1</v>
      </c>
      <c r="V154" s="52">
        <f t="shared" si="21"/>
        <v>2</v>
      </c>
      <c r="W154" s="58">
        <f t="shared" si="22"/>
        <v>1</v>
      </c>
      <c r="X154" s="52">
        <f t="shared" si="22"/>
        <v>2</v>
      </c>
      <c r="Y154" s="58">
        <f t="shared" si="23"/>
        <v>1</v>
      </c>
      <c r="Z154" s="52">
        <f t="shared" si="23"/>
        <v>2</v>
      </c>
      <c r="AA154" s="52"/>
      <c r="AB154" s="52"/>
    </row>
    <row r="155" spans="18:28" x14ac:dyDescent="0.25">
      <c r="R155" t="s">
        <v>69</v>
      </c>
      <c r="S155">
        <f>IF(ABS(S147)&lt;=ABS(T147),1,2)</f>
        <v>1</v>
      </c>
      <c r="T155">
        <f>IF(ABS(T147)&lt;=ABS(S147),1,2)</f>
        <v>2</v>
      </c>
      <c r="U155">
        <f>RANK(U147,$U147:$V147,1)</f>
        <v>1</v>
      </c>
      <c r="V155">
        <f>RANK(V147,$U147:$V147,1)</f>
        <v>2</v>
      </c>
      <c r="W155">
        <f>RANK(W147,$W147:$X147,1)</f>
        <v>1</v>
      </c>
      <c r="X155">
        <f>RANK(X147,$W147:$X147,1)</f>
        <v>2</v>
      </c>
      <c r="Y155">
        <f>RANK(Y147,$Y147:$Z147,1)</f>
        <v>1</v>
      </c>
      <c r="Z155">
        <f>RANK(Z147,$Y147:$Z147,1)</f>
        <v>2</v>
      </c>
      <c r="AA155">
        <f>RANK(AA147,$AA147:$AB147,1)</f>
        <v>1</v>
      </c>
      <c r="AB155">
        <f>RANK(AB147,$AA147:$AB147,1)</f>
        <v>2</v>
      </c>
    </row>
    <row r="157" spans="18:28" x14ac:dyDescent="0.25">
      <c r="S157" s="64" t="s">
        <v>66</v>
      </c>
      <c r="T157" s="64"/>
    </row>
    <row r="158" spans="18:28" x14ac:dyDescent="0.25">
      <c r="S158" s="42" t="s">
        <v>55</v>
      </c>
      <c r="T158" s="43" t="s">
        <v>63</v>
      </c>
      <c r="V158" s="52" t="s">
        <v>67</v>
      </c>
    </row>
    <row r="159" spans="18:28" x14ac:dyDescent="0.25">
      <c r="S159" s="51">
        <f>AVERAGE(S155,U155,W155,Y155)</f>
        <v>1</v>
      </c>
      <c r="T159" s="51">
        <f>AVERAGE(T155,V155,X155,Z155)</f>
        <v>2</v>
      </c>
      <c r="V159" s="53" t="str">
        <f>IF(S159&lt;=T159,$S$158,$T$158)</f>
        <v>Returns Only</v>
      </c>
    </row>
    <row r="162" spans="19:20" x14ac:dyDescent="0.25">
      <c r="S162" s="49"/>
      <c r="T162" s="49"/>
    </row>
  </sheetData>
  <mergeCells count="23">
    <mergeCell ref="S157:T157"/>
    <mergeCell ref="AA142:AB142"/>
    <mergeCell ref="S149:Z149"/>
    <mergeCell ref="S150:T150"/>
    <mergeCell ref="U150:V150"/>
    <mergeCell ref="W150:X150"/>
    <mergeCell ref="Y150:Z150"/>
    <mergeCell ref="AA150:AB150"/>
    <mergeCell ref="S142:T142"/>
    <mergeCell ref="U142:V142"/>
    <mergeCell ref="W142:X142"/>
    <mergeCell ref="Y142:Z142"/>
    <mergeCell ref="U103:V103"/>
    <mergeCell ref="W103:X103"/>
    <mergeCell ref="Y103:Z103"/>
    <mergeCell ref="F104:H104"/>
    <mergeCell ref="O104:Q104"/>
    <mergeCell ref="S103:T103"/>
    <mergeCell ref="C2:E2"/>
    <mergeCell ref="F2:Q2"/>
    <mergeCell ref="C3:E3"/>
    <mergeCell ref="F3:H3"/>
    <mergeCell ref="I3:Q3"/>
  </mergeCells>
  <pageMargins left="0.7" right="0.7" top="0.75" bottom="0.75" header="0.3" footer="0.3"/>
  <customProperties>
    <customPr name="OrphanNamesChecked" r:id="rId1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E79E-D7BF-4614-833D-4C5E9799BC30}">
  <dimension ref="B2:AB162"/>
  <sheetViews>
    <sheetView topLeftCell="H1" workbookViewId="0">
      <pane ySplit="4" topLeftCell="A142" activePane="bottomLeft" state="frozen"/>
      <selection activeCell="R159" sqref="R159"/>
      <selection pane="bottomLeft" activeCell="R159" sqref="R159"/>
    </sheetView>
  </sheetViews>
  <sheetFormatPr defaultRowHeight="15" x14ac:dyDescent="0.25"/>
  <cols>
    <col min="2" max="2" width="14.7109375" bestFit="1" customWidth="1"/>
    <col min="3" max="17" width="13" customWidth="1"/>
    <col min="18" max="18" width="22.5703125" bestFit="1" customWidth="1"/>
    <col min="19" max="19" width="13.28515625" bestFit="1" customWidth="1"/>
    <col min="20" max="20" width="12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2.140625" bestFit="1" customWidth="1"/>
    <col min="25" max="26" width="20" bestFit="1" customWidth="1"/>
    <col min="27" max="28" width="14.7109375" customWidth="1"/>
  </cols>
  <sheetData>
    <row r="2" spans="2:17" x14ac:dyDescent="0.25">
      <c r="C2" s="61" t="s">
        <v>41</v>
      </c>
      <c r="D2" s="61"/>
      <c r="E2" s="61"/>
      <c r="F2" s="61" t="s">
        <v>44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x14ac:dyDescent="0.25">
      <c r="C3" s="62"/>
      <c r="D3" s="62"/>
      <c r="E3" s="62"/>
      <c r="F3" s="63" t="s">
        <v>55</v>
      </c>
      <c r="G3" s="63"/>
      <c r="H3" s="63"/>
      <c r="I3" s="63" t="s">
        <v>56</v>
      </c>
      <c r="J3" s="63"/>
      <c r="K3" s="63"/>
      <c r="L3" s="63"/>
      <c r="M3" s="63"/>
      <c r="N3" s="63"/>
      <c r="O3" s="63"/>
      <c r="P3" s="63"/>
      <c r="Q3" s="63"/>
    </row>
    <row r="4" spans="2:17" x14ac:dyDescent="0.25">
      <c r="B4" t="s">
        <v>0</v>
      </c>
      <c r="C4" s="26" t="s">
        <v>42</v>
      </c>
      <c r="D4" s="26" t="s">
        <v>43</v>
      </c>
      <c r="E4" s="26" t="s">
        <v>45</v>
      </c>
      <c r="F4" s="26" t="s">
        <v>49</v>
      </c>
      <c r="G4" s="26" t="s">
        <v>50</v>
      </c>
      <c r="H4" s="26" t="s">
        <v>51</v>
      </c>
      <c r="I4" s="26" t="s">
        <v>46</v>
      </c>
      <c r="J4" s="26" t="s">
        <v>47</v>
      </c>
      <c r="K4" s="26" t="s">
        <v>48</v>
      </c>
      <c r="L4" s="26" t="s">
        <v>52</v>
      </c>
      <c r="M4" s="26" t="s">
        <v>53</v>
      </c>
      <c r="N4" s="26" t="s">
        <v>54</v>
      </c>
      <c r="O4" s="26" t="s">
        <v>49</v>
      </c>
      <c r="P4" s="26" t="s">
        <v>50</v>
      </c>
      <c r="Q4" s="26" t="s">
        <v>51</v>
      </c>
    </row>
    <row r="5" spans="2:17" x14ac:dyDescent="0.25">
      <c r="B5" s="27">
        <v>41670</v>
      </c>
      <c r="C5" s="30">
        <f>Sales!L148</f>
        <v>7432443</v>
      </c>
      <c r="D5" s="30">
        <f>Returns!L149</f>
        <v>9247164</v>
      </c>
      <c r="E5" s="31">
        <f>IFERROR(D5/C5,0)</f>
        <v>1.2441621146640478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2:17" x14ac:dyDescent="0.25">
      <c r="B6" s="27">
        <v>41698</v>
      </c>
      <c r="C6" s="30">
        <f>Sales!L149</f>
        <v>7834443</v>
      </c>
      <c r="D6" s="30">
        <f>Returns!L150</f>
        <v>7238340</v>
      </c>
      <c r="E6" s="31">
        <f t="shared" ref="E6:E69" si="0">IFERROR(D6/C6,0)</f>
        <v>0.92391252320043682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2:17" x14ac:dyDescent="0.25">
      <c r="B7" s="27">
        <v>41729</v>
      </c>
      <c r="C7" s="30">
        <f>Sales!L150</f>
        <v>8937351</v>
      </c>
      <c r="D7" s="30">
        <f>Returns!L151</f>
        <v>9247164</v>
      </c>
      <c r="E7" s="31">
        <f t="shared" si="0"/>
        <v>1.0346649695194918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2:17" x14ac:dyDescent="0.25">
      <c r="B8" s="27">
        <v>41759</v>
      </c>
      <c r="C8" s="30">
        <f>Sales!L151</f>
        <v>9997071</v>
      </c>
      <c r="D8" s="30">
        <f>Returns!L152</f>
        <v>9476160</v>
      </c>
      <c r="E8" s="31">
        <f t="shared" si="0"/>
        <v>0.94789363804658389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2:17" x14ac:dyDescent="0.25">
      <c r="B9" s="27">
        <v>41790</v>
      </c>
      <c r="C9" s="30">
        <f>Sales!L152</f>
        <v>10509702</v>
      </c>
      <c r="D9" s="30">
        <f>Returns!L153</f>
        <v>9487332</v>
      </c>
      <c r="E9" s="31">
        <f t="shared" si="0"/>
        <v>0.90272131407722123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2:17" x14ac:dyDescent="0.25">
      <c r="B10" s="27">
        <v>41820</v>
      </c>
      <c r="C10" s="30">
        <f>Sales!L153</f>
        <v>10755795</v>
      </c>
      <c r="D10" s="30">
        <f>Returns!L154</f>
        <v>8997576</v>
      </c>
      <c r="E10" s="31">
        <f t="shared" si="0"/>
        <v>0.83653286437683128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2:17" x14ac:dyDescent="0.25">
      <c r="B11" s="27">
        <v>41851</v>
      </c>
      <c r="C11" s="30">
        <f>Sales!L154</f>
        <v>10733103</v>
      </c>
      <c r="D11" s="30">
        <f>Returns!L155</f>
        <v>10158384</v>
      </c>
      <c r="E11" s="31">
        <f t="shared" si="0"/>
        <v>0.94645360246705912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2:17" x14ac:dyDescent="0.25">
      <c r="B12" s="27">
        <v>41882</v>
      </c>
      <c r="C12" s="30">
        <f>Sales!L155</f>
        <v>9579900</v>
      </c>
      <c r="D12" s="30">
        <f>Returns!L156</f>
        <v>8858316</v>
      </c>
      <c r="E12" s="31">
        <f t="shared" si="0"/>
        <v>0.92467729308239122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2:17" x14ac:dyDescent="0.25">
      <c r="B13" s="27">
        <v>41912</v>
      </c>
      <c r="C13" s="30">
        <f>Sales!L156</f>
        <v>9650625</v>
      </c>
      <c r="D13" s="30">
        <f>Returns!L157</f>
        <v>8504160</v>
      </c>
      <c r="E13" s="31">
        <f t="shared" si="0"/>
        <v>0.88120303089178165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x14ac:dyDescent="0.25">
      <c r="B14" s="27">
        <v>41943</v>
      </c>
      <c r="C14" s="30">
        <f>Sales!L157</f>
        <v>8926542</v>
      </c>
      <c r="D14" s="30">
        <f>Returns!L158</f>
        <v>9500532</v>
      </c>
      <c r="E14" s="31">
        <f t="shared" si="0"/>
        <v>1.064301495472715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2:17" x14ac:dyDescent="0.25">
      <c r="B15" s="27">
        <v>41973</v>
      </c>
      <c r="C15" s="30">
        <f>Sales!L158</f>
        <v>7495425</v>
      </c>
      <c r="D15" s="30">
        <f>Returns!L159</f>
        <v>6617400</v>
      </c>
      <c r="E15" s="31">
        <f t="shared" si="0"/>
        <v>0.88285854371166417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2:17" x14ac:dyDescent="0.25">
      <c r="B16" s="27">
        <v>42004</v>
      </c>
      <c r="C16" s="30">
        <f>Sales!L159</f>
        <v>9418650</v>
      </c>
      <c r="D16" s="30">
        <f>Returns!L160</f>
        <v>7304184</v>
      </c>
      <c r="E16" s="31">
        <f t="shared" si="0"/>
        <v>0.77550222165596983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2:17" x14ac:dyDescent="0.25">
      <c r="B17" s="27">
        <v>42035</v>
      </c>
      <c r="C17" s="30">
        <f>Sales!L160</f>
        <v>6652245</v>
      </c>
      <c r="D17" s="30">
        <f>Returns!L161</f>
        <v>7444872</v>
      </c>
      <c r="E17" s="31">
        <f t="shared" si="0"/>
        <v>1.1191518051424745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7" x14ac:dyDescent="0.25">
      <c r="B18" s="27">
        <v>42063</v>
      </c>
      <c r="C18" s="30">
        <f>Sales!L161</f>
        <v>7099983</v>
      </c>
      <c r="D18" s="30">
        <f>Returns!L162</f>
        <v>6366972</v>
      </c>
      <c r="E18" s="31">
        <f t="shared" si="0"/>
        <v>0.89675876688718836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2:17" x14ac:dyDescent="0.25">
      <c r="B19" s="27">
        <v>42094</v>
      </c>
      <c r="C19" s="30">
        <f>Sales!L162</f>
        <v>9189441</v>
      </c>
      <c r="D19" s="30">
        <f>Returns!L163</f>
        <v>7713588</v>
      </c>
      <c r="E19" s="31">
        <f t="shared" si="0"/>
        <v>0.83939686864522012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2:17" x14ac:dyDescent="0.25">
      <c r="B20" s="27">
        <v>42124</v>
      </c>
      <c r="C20" s="30">
        <f>Sales!L163</f>
        <v>8324781</v>
      </c>
      <c r="D20" s="30">
        <f>Returns!L164</f>
        <v>8274612</v>
      </c>
      <c r="E20" s="31">
        <f t="shared" si="0"/>
        <v>0.99397353515966369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2:17" x14ac:dyDescent="0.25">
      <c r="B21" s="27">
        <v>42155</v>
      </c>
      <c r="C21" s="30">
        <f>Sales!L164</f>
        <v>8709543</v>
      </c>
      <c r="D21" s="30">
        <f>Returns!L165</f>
        <v>8377212</v>
      </c>
      <c r="E21" s="31">
        <f t="shared" si="0"/>
        <v>0.96184288888636293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2:17" x14ac:dyDescent="0.25">
      <c r="B22" s="27">
        <v>42185</v>
      </c>
      <c r="C22" s="30">
        <f>Sales!L165</f>
        <v>10409724</v>
      </c>
      <c r="D22" s="30">
        <f>Returns!L166</f>
        <v>8229528</v>
      </c>
      <c r="E22" s="31">
        <f t="shared" si="0"/>
        <v>0.79056159414024807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2:17" x14ac:dyDescent="0.25">
      <c r="B23" s="27">
        <v>42216</v>
      </c>
      <c r="C23" s="30">
        <f>Sales!L166</f>
        <v>9181554</v>
      </c>
      <c r="D23" s="30">
        <f>Returns!L167</f>
        <v>8714580</v>
      </c>
      <c r="E23" s="31">
        <f t="shared" si="0"/>
        <v>0.94913998218602214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2:17" x14ac:dyDescent="0.25">
      <c r="B24" s="28">
        <v>42247</v>
      </c>
      <c r="C24" s="30">
        <f>Sales!L167</f>
        <v>8003832</v>
      </c>
      <c r="D24" s="30">
        <f>Returns!L168</f>
        <v>7855632</v>
      </c>
      <c r="E24" s="31">
        <f t="shared" si="0"/>
        <v>0.98148386922664044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2:17" x14ac:dyDescent="0.25">
      <c r="B25" s="28">
        <v>42277</v>
      </c>
      <c r="C25" s="30">
        <f>Sales!L168</f>
        <v>8586550</v>
      </c>
      <c r="D25" s="30">
        <f>Returns!L169</f>
        <v>7877736</v>
      </c>
      <c r="E25" s="31">
        <f t="shared" si="0"/>
        <v>0.91745066412004816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7" x14ac:dyDescent="0.25">
      <c r="B26" s="28">
        <v>42308</v>
      </c>
      <c r="C26" s="30">
        <f>Sales!L169</f>
        <v>7281913</v>
      </c>
      <c r="D26" s="30">
        <f>Returns!L170</f>
        <v>8047020</v>
      </c>
      <c r="E26" s="31">
        <f t="shared" si="0"/>
        <v>1.1050695057741009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2:17" x14ac:dyDescent="0.25">
      <c r="B27" s="28">
        <v>42338</v>
      </c>
      <c r="C27" s="30">
        <f>Sales!L170</f>
        <v>7551796</v>
      </c>
      <c r="D27" s="30">
        <f>Returns!L171</f>
        <v>6562128</v>
      </c>
      <c r="E27" s="31">
        <f t="shared" si="0"/>
        <v>0.86894932013523674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x14ac:dyDescent="0.25">
      <c r="B28" s="28">
        <v>42369</v>
      </c>
      <c r="C28" s="30">
        <f>Sales!L171</f>
        <v>8325403</v>
      </c>
      <c r="D28" s="30">
        <f>Returns!L172</f>
        <v>6092052</v>
      </c>
      <c r="E28" s="31">
        <f t="shared" si="0"/>
        <v>0.7317425955236041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2:17" x14ac:dyDescent="0.25">
      <c r="B29" s="27">
        <v>42400</v>
      </c>
      <c r="C29" s="30">
        <f>Sales!L172</f>
        <v>5740536</v>
      </c>
      <c r="D29" s="30">
        <f>Returns!L173</f>
        <v>6108732</v>
      </c>
      <c r="E29" s="31">
        <f t="shared" si="0"/>
        <v>1.0641396552517046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7" x14ac:dyDescent="0.25">
      <c r="B30" s="27">
        <v>42429</v>
      </c>
      <c r="C30" s="30">
        <f>Sales!L173</f>
        <v>6266943</v>
      </c>
      <c r="D30" s="30">
        <f>Returns!L174</f>
        <v>6273168</v>
      </c>
      <c r="E30" s="31">
        <f t="shared" si="0"/>
        <v>1.0009933072632062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2:17" x14ac:dyDescent="0.25">
      <c r="B31" s="27">
        <v>42460</v>
      </c>
      <c r="C31" s="30">
        <f>Sales!L174</f>
        <v>7583466</v>
      </c>
      <c r="D31" s="30">
        <f>Returns!L175</f>
        <v>6881472</v>
      </c>
      <c r="E31" s="31">
        <f t="shared" si="0"/>
        <v>0.90743098208655515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17" x14ac:dyDescent="0.25">
      <c r="B32" s="27">
        <v>42490</v>
      </c>
      <c r="C32" s="30">
        <f>Sales!L175</f>
        <v>7035879</v>
      </c>
      <c r="D32" s="30">
        <f>Returns!L176</f>
        <v>7351764</v>
      </c>
      <c r="E32" s="31">
        <f t="shared" si="0"/>
        <v>1.044896309331073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2:17" x14ac:dyDescent="0.25">
      <c r="B33" s="27">
        <v>42521</v>
      </c>
      <c r="C33" s="30">
        <f>Sales!L176</f>
        <v>8543876</v>
      </c>
      <c r="D33" s="30">
        <f>Returns!L177</f>
        <v>6812628</v>
      </c>
      <c r="E33" s="31">
        <f t="shared" si="0"/>
        <v>0.79736971838074433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2:17" x14ac:dyDescent="0.25">
      <c r="B34" s="27">
        <v>42551</v>
      </c>
      <c r="C34" s="30">
        <f>Sales!L177</f>
        <v>8228589</v>
      </c>
      <c r="D34" s="30">
        <f>Returns!L178</f>
        <v>6720792</v>
      </c>
      <c r="E34" s="31">
        <f t="shared" si="0"/>
        <v>0.81676117254124614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2:17" x14ac:dyDescent="0.25">
      <c r="B35" s="27">
        <v>42582</v>
      </c>
      <c r="C35" s="30">
        <f>Sales!L178</f>
        <v>6483506</v>
      </c>
      <c r="D35" s="30">
        <f>Returns!L179</f>
        <v>7058856</v>
      </c>
      <c r="E35" s="31">
        <f t="shared" si="0"/>
        <v>1.0887405672177985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2:17" x14ac:dyDescent="0.25">
      <c r="B36" s="27">
        <v>42613</v>
      </c>
      <c r="C36" s="30">
        <f>Sales!L179</f>
        <v>6711309</v>
      </c>
      <c r="D36" s="30">
        <f>Returns!L180</f>
        <v>6965592</v>
      </c>
      <c r="E36" s="31">
        <f t="shared" si="0"/>
        <v>1.0378887337775686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2:17" x14ac:dyDescent="0.25">
      <c r="B37" s="27">
        <v>42643</v>
      </c>
      <c r="C37" s="30">
        <f>Sales!L180</f>
        <v>6882455.3999999994</v>
      </c>
      <c r="D37" s="30">
        <f>Returns!L181</f>
        <v>6191472</v>
      </c>
      <c r="E37" s="31">
        <f t="shared" si="0"/>
        <v>0.89960219720421297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x14ac:dyDescent="0.25">
      <c r="B38" s="27">
        <v>42674</v>
      </c>
      <c r="C38" s="30">
        <f>Sales!L181</f>
        <v>6098049</v>
      </c>
      <c r="D38" s="30">
        <f>Returns!L182</f>
        <v>6143940</v>
      </c>
      <c r="E38" s="31">
        <f t="shared" si="0"/>
        <v>1.0075255216873462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2:17" x14ac:dyDescent="0.25">
      <c r="B39" s="27">
        <v>42704</v>
      </c>
      <c r="C39" s="30">
        <f>Sales!L182</f>
        <v>6682528.96</v>
      </c>
      <c r="D39" s="30">
        <f>Returns!L183</f>
        <v>6012588</v>
      </c>
      <c r="E39" s="31">
        <f t="shared" si="0"/>
        <v>0.89974739144265525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2:17" x14ac:dyDescent="0.25">
      <c r="B40" s="27">
        <v>42735</v>
      </c>
      <c r="C40" s="30">
        <f>Sales!L183</f>
        <v>6483894</v>
      </c>
      <c r="D40" s="30">
        <f>Returns!L184</f>
        <v>4736232</v>
      </c>
      <c r="E40" s="31">
        <f t="shared" si="0"/>
        <v>0.7304610470189673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2:17" x14ac:dyDescent="0.25">
      <c r="B41" s="27">
        <v>42766</v>
      </c>
      <c r="C41" s="30">
        <f>Sales!L184</f>
        <v>5266541.040000001</v>
      </c>
      <c r="D41" s="30">
        <f>Returns!L185</f>
        <v>5636808</v>
      </c>
      <c r="E41" s="31">
        <f t="shared" si="0"/>
        <v>1.0703055301739373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2:17" x14ac:dyDescent="0.25">
      <c r="B42" s="27">
        <v>42794</v>
      </c>
      <c r="C42" s="30">
        <f>Sales!L185</f>
        <v>4715895</v>
      </c>
      <c r="D42" s="30">
        <f>Returns!L186</f>
        <v>4619148</v>
      </c>
      <c r="E42" s="31">
        <f t="shared" si="0"/>
        <v>0.97948491219588218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2:17" x14ac:dyDescent="0.25">
      <c r="B43" s="27">
        <v>42825</v>
      </c>
      <c r="C43" s="30">
        <f>Sales!L186</f>
        <v>5944813.04</v>
      </c>
      <c r="D43" s="30">
        <f>Returns!L187</f>
        <v>5548704</v>
      </c>
      <c r="E43" s="31">
        <f t="shared" si="0"/>
        <v>0.93336896596499186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2:17" x14ac:dyDescent="0.25">
      <c r="B44" s="27">
        <v>42855</v>
      </c>
      <c r="C44" s="30">
        <f>Sales!L187</f>
        <v>6081562.96</v>
      </c>
      <c r="D44" s="30">
        <f>Returns!L188</f>
        <v>5554848</v>
      </c>
      <c r="E44" s="31">
        <f t="shared" si="0"/>
        <v>0.91339151407880848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7" x14ac:dyDescent="0.25">
      <c r="B45" s="27">
        <v>42886</v>
      </c>
      <c r="C45" s="30">
        <f>Sales!L188</f>
        <v>7368838</v>
      </c>
      <c r="D45" s="30">
        <f>Returns!L189</f>
        <v>6578760</v>
      </c>
      <c r="E45" s="31">
        <f t="shared" si="0"/>
        <v>0.892781195624059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x14ac:dyDescent="0.25">
      <c r="B46" s="27">
        <v>42916</v>
      </c>
      <c r="C46" s="30">
        <f>Sales!L189</f>
        <v>6632901.0399999991</v>
      </c>
      <c r="D46" s="30">
        <f>Returns!L190</f>
        <v>6013236</v>
      </c>
      <c r="E46" s="31">
        <f t="shared" si="0"/>
        <v>0.90657707144082478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7" x14ac:dyDescent="0.25">
      <c r="B47" s="27">
        <v>42947</v>
      </c>
      <c r="C47" s="30">
        <f>Sales!L190</f>
        <v>6721034.9600000009</v>
      </c>
      <c r="D47" s="30">
        <f>Returns!L191</f>
        <v>6160284</v>
      </c>
      <c r="E47" s="31">
        <f t="shared" si="0"/>
        <v>0.9165677662239089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7" x14ac:dyDescent="0.25">
      <c r="B48" s="27">
        <v>42978</v>
      </c>
      <c r="C48" s="30">
        <f>Sales!L191</f>
        <v>6192026.04</v>
      </c>
      <c r="D48" s="30">
        <f>Returns!L192</f>
        <v>6235752</v>
      </c>
      <c r="E48" s="31">
        <f t="shared" si="0"/>
        <v>1.0070616563492358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2:17" x14ac:dyDescent="0.25">
      <c r="B49" s="27">
        <v>43008</v>
      </c>
      <c r="C49" s="30">
        <f>Sales!L192</f>
        <v>5208804.959999999</v>
      </c>
      <c r="D49" s="30">
        <f>Returns!L193</f>
        <v>5579736</v>
      </c>
      <c r="E49" s="31">
        <f t="shared" si="0"/>
        <v>1.0712123112400049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2:17" x14ac:dyDescent="0.25">
      <c r="B50" s="27">
        <v>43039</v>
      </c>
      <c r="C50" s="30">
        <f>Sales!L193</f>
        <v>6098049</v>
      </c>
      <c r="D50" s="30">
        <f>Returns!L194</f>
        <v>5580384</v>
      </c>
      <c r="E50" s="31">
        <f t="shared" si="0"/>
        <v>0.91510973427730735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2:17" x14ac:dyDescent="0.25">
      <c r="B51" s="27">
        <v>43069</v>
      </c>
      <c r="C51" s="30">
        <f>Sales!L194</f>
        <v>6682528.96</v>
      </c>
      <c r="D51" s="30">
        <f>Returns!L195</f>
        <v>4611600</v>
      </c>
      <c r="E51" s="31">
        <f t="shared" si="0"/>
        <v>0.69009801941808568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2:17" x14ac:dyDescent="0.25">
      <c r="B52" s="27">
        <v>43100</v>
      </c>
      <c r="C52" s="30">
        <f>Sales!L195</f>
        <v>6483894</v>
      </c>
      <c r="D52" s="30">
        <f>Returns!L196</f>
        <v>4569276</v>
      </c>
      <c r="E52" s="31">
        <f t="shared" si="0"/>
        <v>0.70471170565095609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2:17" x14ac:dyDescent="0.25">
      <c r="B53" s="27">
        <v>43131</v>
      </c>
      <c r="C53" s="30">
        <f>Sales!L196</f>
        <v>4532433.959999999</v>
      </c>
      <c r="D53" s="30">
        <f>Returns!L197</f>
        <v>4861908</v>
      </c>
      <c r="E53" s="31">
        <f t="shared" si="0"/>
        <v>1.072692518613112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2:17" x14ac:dyDescent="0.25">
      <c r="B54" s="27">
        <v>43159</v>
      </c>
      <c r="C54" s="30">
        <f>Sales!L197</f>
        <v>4004342.0400000005</v>
      </c>
      <c r="D54" s="30">
        <f>Returns!L198</f>
        <v>3752412</v>
      </c>
      <c r="E54" s="31">
        <f t="shared" si="0"/>
        <v>0.9370857840105985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2:17" x14ac:dyDescent="0.25">
      <c r="B55" s="27">
        <v>43190</v>
      </c>
      <c r="C55" s="30">
        <f>Sales!L198</f>
        <v>5156420.04</v>
      </c>
      <c r="D55" s="30">
        <f>Returns!L199</f>
        <v>4818168</v>
      </c>
      <c r="E55" s="31">
        <f t="shared" si="0"/>
        <v>0.93440176762636273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2:17" x14ac:dyDescent="0.25">
      <c r="B56" s="27">
        <v>43220</v>
      </c>
      <c r="C56" s="30">
        <f>Sales!L199</f>
        <v>5029683.96</v>
      </c>
      <c r="D56" s="30">
        <f>Returns!L200</f>
        <v>5123640</v>
      </c>
      <c r="E56" s="31">
        <f t="shared" si="0"/>
        <v>1.0186803069034183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2:17" x14ac:dyDescent="0.25">
      <c r="B57" s="27">
        <v>43251</v>
      </c>
      <c r="C57" s="30">
        <f>Sales!L200</f>
        <v>6882155.040000001</v>
      </c>
      <c r="D57" s="30">
        <f>Returns!L201</f>
        <v>6116436</v>
      </c>
      <c r="E57" s="31">
        <f t="shared" si="0"/>
        <v>0.88873847863793531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7" x14ac:dyDescent="0.25">
      <c r="B58" s="27">
        <v>43281</v>
      </c>
      <c r="C58" s="30">
        <f>Sales!L201</f>
        <v>5296434</v>
      </c>
      <c r="D58" s="30">
        <f>Returns!L202</f>
        <v>5013036</v>
      </c>
      <c r="E58" s="31">
        <f t="shared" si="0"/>
        <v>0.94649267790366121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7" x14ac:dyDescent="0.25">
      <c r="B59" s="27">
        <v>43312</v>
      </c>
      <c r="C59" s="30">
        <f>Sales!L202</f>
        <v>5540625.96</v>
      </c>
      <c r="D59" s="30">
        <f>Returns!L203</f>
        <v>5197872</v>
      </c>
      <c r="E59" s="31">
        <f t="shared" si="0"/>
        <v>0.93813804388268074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7" x14ac:dyDescent="0.25">
      <c r="B60" s="27">
        <v>43343</v>
      </c>
      <c r="C60" s="30">
        <f>Sales!L203</f>
        <v>5206109.040000001</v>
      </c>
      <c r="D60" s="30">
        <f>Returns!L204</f>
        <v>5527380</v>
      </c>
      <c r="E60" s="31">
        <f t="shared" si="0"/>
        <v>1.0617103786208826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7" x14ac:dyDescent="0.25">
      <c r="B61" s="27">
        <v>43373</v>
      </c>
      <c r="C61" s="30">
        <f>Sales!L204</f>
        <v>4358613.959999999</v>
      </c>
      <c r="D61" s="30">
        <f>Returns!L205</f>
        <v>4425552</v>
      </c>
      <c r="E61" s="31">
        <f t="shared" si="0"/>
        <v>1.0153576436487164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2:17" x14ac:dyDescent="0.25">
      <c r="B62" s="27">
        <v>43404</v>
      </c>
      <c r="C62" s="30">
        <f>Sales!L205</f>
        <v>4898743.92</v>
      </c>
      <c r="D62" s="30">
        <f>Returns!L206</f>
        <v>4943844</v>
      </c>
      <c r="E62" s="31">
        <f t="shared" si="0"/>
        <v>1.0092064579689235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2:17" x14ac:dyDescent="0.25">
      <c r="B63" s="27">
        <v>43434</v>
      </c>
      <c r="C63" s="30">
        <f>Sales!L206</f>
        <v>4798038.959999999</v>
      </c>
      <c r="D63" s="30">
        <f>Returns!L207</f>
        <v>4300116</v>
      </c>
      <c r="E63" s="31">
        <f t="shared" si="0"/>
        <v>0.89622365217309552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2:17" x14ac:dyDescent="0.25">
      <c r="B64" s="27">
        <v>43465</v>
      </c>
      <c r="C64" s="30">
        <f>Sales!L207</f>
        <v>5376924</v>
      </c>
      <c r="D64" s="30">
        <f>Returns!L208</f>
        <v>3563604</v>
      </c>
      <c r="E64" s="31">
        <f t="shared" si="0"/>
        <v>0.66275885617873709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2:17" x14ac:dyDescent="0.25">
      <c r="B65" s="27">
        <v>43496</v>
      </c>
      <c r="C65" s="30">
        <f>Sales!L208</f>
        <v>3666080.04</v>
      </c>
      <c r="D65" s="30">
        <f>Returns!L209</f>
        <v>4737480</v>
      </c>
      <c r="E65" s="31">
        <f t="shared" si="0"/>
        <v>1.2922467453820239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2:17" x14ac:dyDescent="0.25">
      <c r="B66" s="27">
        <v>43524</v>
      </c>
      <c r="C66" s="30">
        <f>Sales!L209</f>
        <v>3435384</v>
      </c>
      <c r="D66" s="30">
        <f>Returns!L210</f>
        <v>2990496</v>
      </c>
      <c r="E66" s="31">
        <f t="shared" si="0"/>
        <v>0.87049831983848092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2:17" x14ac:dyDescent="0.25">
      <c r="B67" s="27">
        <v>43555</v>
      </c>
      <c r="C67" s="30">
        <f>Sales!L210</f>
        <v>4628544.0000000009</v>
      </c>
      <c r="D67" s="30">
        <f>Returns!L211</f>
        <v>4049436</v>
      </c>
      <c r="E67" s="31">
        <f t="shared" si="0"/>
        <v>0.87488333264197105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2:17" x14ac:dyDescent="0.25">
      <c r="B68" s="27">
        <v>43585</v>
      </c>
      <c r="C68" s="30">
        <f>Sales!L211</f>
        <v>4196994</v>
      </c>
      <c r="D68" s="30">
        <f>Returns!L212</f>
        <v>4827768</v>
      </c>
      <c r="E68" s="31">
        <f t="shared" si="0"/>
        <v>1.1502918517396021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2:17" x14ac:dyDescent="0.25">
      <c r="B69" s="27">
        <v>43616</v>
      </c>
      <c r="C69" s="30">
        <f>Sales!L212</f>
        <v>4961962.92</v>
      </c>
      <c r="D69" s="30">
        <f>Returns!L213</f>
        <v>4432704</v>
      </c>
      <c r="E69" s="31">
        <f t="shared" si="0"/>
        <v>0.89333678454816023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2:17" x14ac:dyDescent="0.25">
      <c r="B70" s="27">
        <v>43646</v>
      </c>
      <c r="C70" s="30">
        <f>Sales!L213</f>
        <v>4503819</v>
      </c>
      <c r="D70" s="30">
        <f>Returns!L214</f>
        <v>4013496</v>
      </c>
      <c r="E70" s="31">
        <f t="shared" ref="E70:E133" si="1">IFERROR(D70/C70,0)</f>
        <v>0.89113172620835779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2:17" x14ac:dyDescent="0.25">
      <c r="B71" s="27">
        <v>43677</v>
      </c>
      <c r="C71" s="30">
        <f>Sales!L214</f>
        <v>4254810.959999999</v>
      </c>
      <c r="D71" s="30">
        <f>Returns!L215</f>
        <v>4674888</v>
      </c>
      <c r="E71" s="31">
        <f t="shared" si="1"/>
        <v>1.0987298951584916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2:17" x14ac:dyDescent="0.25">
      <c r="B72" s="27">
        <v>43708</v>
      </c>
      <c r="C72" s="30">
        <f>Sales!L215</f>
        <v>4172471.04</v>
      </c>
      <c r="D72" s="30">
        <f>Returns!L216</f>
        <v>4039620</v>
      </c>
      <c r="E72" s="31">
        <f t="shared" si="1"/>
        <v>0.96816010495305915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x14ac:dyDescent="0.25">
      <c r="B73" s="27">
        <v>43738</v>
      </c>
      <c r="C73" s="30">
        <f>Sales!L216</f>
        <v>3878490.9599999995</v>
      </c>
      <c r="D73" s="30">
        <f>Returns!L217</f>
        <v>3936972</v>
      </c>
      <c r="E73" s="31">
        <f t="shared" si="1"/>
        <v>1.0150782973592389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2:17" x14ac:dyDescent="0.25">
      <c r="B74" s="27">
        <v>43769</v>
      </c>
      <c r="C74" s="30">
        <f>Sales!L217</f>
        <v>3721257</v>
      </c>
      <c r="D74" s="30">
        <f>Returns!L218</f>
        <v>4266204</v>
      </c>
      <c r="E74" s="31">
        <f t="shared" si="1"/>
        <v>1.1464416459277067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2:17" x14ac:dyDescent="0.25">
      <c r="B75" s="27">
        <v>43799</v>
      </c>
      <c r="C75" s="30">
        <f>Sales!L218</f>
        <v>3847160.04</v>
      </c>
      <c r="D75" s="30">
        <f>Returns!L219</f>
        <v>3321348</v>
      </c>
      <c r="E75" s="31">
        <f t="shared" si="1"/>
        <v>0.86332462529944554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2:17" x14ac:dyDescent="0.25">
      <c r="B76" s="27">
        <v>43830</v>
      </c>
      <c r="C76" s="30">
        <f>Sales!L219</f>
        <v>4127616</v>
      </c>
      <c r="D76" s="30">
        <f>Returns!L220</f>
        <v>2914584</v>
      </c>
      <c r="E76" s="31">
        <f t="shared" si="1"/>
        <v>0.70611801097776539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2:17" x14ac:dyDescent="0.25">
      <c r="B77" s="27">
        <v>43861</v>
      </c>
      <c r="C77" s="30">
        <f>Sales!L220</f>
        <v>3114381.96</v>
      </c>
      <c r="D77" s="30">
        <f>Returns!L221</f>
        <v>3854544</v>
      </c>
      <c r="E77" s="31">
        <f t="shared" si="1"/>
        <v>1.2376593653271739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2:17" x14ac:dyDescent="0.25">
      <c r="B78" s="27">
        <v>43890</v>
      </c>
      <c r="C78" s="30">
        <f>Sales!L221</f>
        <v>3234141.96</v>
      </c>
      <c r="D78" s="30">
        <f>Returns!L222</f>
        <v>3038208</v>
      </c>
      <c r="E78" s="31">
        <f t="shared" si="1"/>
        <v>0.93941701928260446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2:17" x14ac:dyDescent="0.25">
      <c r="B79" s="29">
        <v>43921</v>
      </c>
      <c r="C79" s="30">
        <f>Sales!L222</f>
        <v>3008167.08</v>
      </c>
      <c r="D79" s="30">
        <f>Returns!L223</f>
        <v>2232854.8205699585</v>
      </c>
      <c r="E79" s="31">
        <f t="shared" si="1"/>
        <v>0.74226422974150708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2:17" x14ac:dyDescent="0.25">
      <c r="B80" s="29">
        <v>43951</v>
      </c>
      <c r="C80" s="30">
        <f>Sales!L223</f>
        <v>1500842.04</v>
      </c>
      <c r="D80" s="30">
        <f>Returns!L224</f>
        <v>2646207.7156890891</v>
      </c>
      <c r="E80" s="31">
        <f t="shared" si="1"/>
        <v>1.7631487159628665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2:17" x14ac:dyDescent="0.25">
      <c r="B81" s="29">
        <v>43982</v>
      </c>
      <c r="C81" s="30">
        <f>Sales!L224</f>
        <v>2129463.96</v>
      </c>
      <c r="D81" s="30">
        <f>Returns!L225</f>
        <v>2891132.6102370452</v>
      </c>
      <c r="E81" s="31">
        <f t="shared" si="1"/>
        <v>1.3576809302924504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2:17" x14ac:dyDescent="0.25">
      <c r="B82" s="29">
        <v>44012</v>
      </c>
      <c r="C82" s="30">
        <f>Sales!L225</f>
        <v>3382106.0400000005</v>
      </c>
      <c r="D82" s="30">
        <f>Returns!L226</f>
        <v>2559176.6300847139</v>
      </c>
      <c r="E82" s="31">
        <f t="shared" si="1"/>
        <v>0.75668136948323284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2:17" x14ac:dyDescent="0.25">
      <c r="B83" s="29">
        <v>44043</v>
      </c>
      <c r="C83" s="30">
        <f>Sales!L226</f>
        <v>3500298.84</v>
      </c>
      <c r="D83" s="30">
        <f>Returns!L227</f>
        <v>3003546.7089540847</v>
      </c>
      <c r="E83" s="31">
        <f t="shared" si="1"/>
        <v>0.85808293698548455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2:17" x14ac:dyDescent="0.25">
      <c r="B84" s="29">
        <v>44074</v>
      </c>
      <c r="C84" s="30">
        <f>Sales!L227</f>
        <v>3331254.04</v>
      </c>
      <c r="D84" s="30">
        <f>Returns!L228</f>
        <v>2848889.5144651099</v>
      </c>
      <c r="E84" s="31">
        <f t="shared" si="1"/>
        <v>0.85520031803551966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2:17" x14ac:dyDescent="0.25">
      <c r="B85" s="27">
        <v>44104</v>
      </c>
      <c r="C85" s="30">
        <f>Sales!L228</f>
        <v>2965394.04</v>
      </c>
      <c r="D85" s="30">
        <f>Returns!L229</f>
        <v>3208848</v>
      </c>
      <c r="E85" s="31">
        <f t="shared" si="1"/>
        <v>1.0820983507473427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2:17" x14ac:dyDescent="0.25">
      <c r="B86" s="27">
        <v>44135</v>
      </c>
      <c r="C86" s="30">
        <f>Sales!L229</f>
        <v>2712273</v>
      </c>
      <c r="D86" s="30">
        <f>Returns!L230</f>
        <v>3013272</v>
      </c>
      <c r="E86" s="31">
        <f t="shared" si="1"/>
        <v>1.110976660535278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2:17" x14ac:dyDescent="0.25">
      <c r="B87" s="27">
        <v>44165</v>
      </c>
      <c r="C87" s="30">
        <f>Sales!L230</f>
        <v>3139728</v>
      </c>
      <c r="D87" s="30">
        <f>Returns!L231</f>
        <v>2495064</v>
      </c>
      <c r="E87" s="31">
        <f t="shared" si="1"/>
        <v>0.79467520753390097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2:17" x14ac:dyDescent="0.25">
      <c r="B88" s="27">
        <v>44196</v>
      </c>
      <c r="C88" s="30">
        <f>Sales!L231</f>
        <v>1842692.0399999998</v>
      </c>
      <c r="D88" s="30">
        <f>Returns!L232</f>
        <v>2039904</v>
      </c>
      <c r="E88" s="31">
        <f t="shared" si="1"/>
        <v>1.1070238302000805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2:17" x14ac:dyDescent="0.25">
      <c r="B89" s="27">
        <v>44227</v>
      </c>
      <c r="C89" s="30">
        <f>Sales!L232</f>
        <v>803305.99999999953</v>
      </c>
      <c r="D89" s="30">
        <f>Returns!L233</f>
        <v>1352652</v>
      </c>
      <c r="E89" s="31">
        <f t="shared" si="1"/>
        <v>1.6838564631659676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2:17" x14ac:dyDescent="0.25">
      <c r="B90" s="27">
        <v>44255</v>
      </c>
      <c r="C90" s="30">
        <f>Sales!L233</f>
        <v>1942313.9999999986</v>
      </c>
      <c r="D90" s="30">
        <f>Returns!L234</f>
        <v>860280</v>
      </c>
      <c r="E90" s="31">
        <f t="shared" si="1"/>
        <v>0.4429149972661478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2:17" x14ac:dyDescent="0.25">
      <c r="B91" s="27">
        <v>44286</v>
      </c>
      <c r="C91" s="30">
        <f>Sales!L234</f>
        <v>2486492.0000000042</v>
      </c>
      <c r="D91" s="30">
        <f>Returns!L235</f>
        <v>2673900</v>
      </c>
      <c r="E91" s="31">
        <f t="shared" si="1"/>
        <v>1.0753704415698886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2:17" x14ac:dyDescent="0.25">
      <c r="B92" s="27">
        <v>44316</v>
      </c>
      <c r="C92" s="30">
        <f>Sales!L235</f>
        <v>2132352.0000000084</v>
      </c>
      <c r="D92" s="30">
        <f>Returns!L236</f>
        <v>2458164</v>
      </c>
      <c r="E92" s="31">
        <f t="shared" si="1"/>
        <v>1.1527946605438457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2:17" x14ac:dyDescent="0.25">
      <c r="B93" s="27">
        <v>44347</v>
      </c>
      <c r="C93" s="30">
        <f>Sales!L236</f>
        <v>1627771.0000000081</v>
      </c>
      <c r="D93" s="30">
        <f>Returns!L237</f>
        <v>1815288</v>
      </c>
      <c r="E93" s="31">
        <f t="shared" si="1"/>
        <v>1.1151986366632598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2:17" x14ac:dyDescent="0.25">
      <c r="B94" s="27">
        <v>44377</v>
      </c>
      <c r="C94" s="30">
        <f>Sales!L237</f>
        <v>2907626.9999999879</v>
      </c>
      <c r="D94" s="30">
        <f>Returns!L238</f>
        <v>1966368</v>
      </c>
      <c r="E94" s="31">
        <f t="shared" si="1"/>
        <v>0.67627931643226868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2:17" x14ac:dyDescent="0.25">
      <c r="B95" s="27">
        <v>44408</v>
      </c>
      <c r="C95" s="30">
        <f>Sales!L238</f>
        <v>3585703.0000000084</v>
      </c>
      <c r="D95" s="30">
        <f>Returns!L239</f>
        <v>3130416</v>
      </c>
      <c r="E95" s="31">
        <f t="shared" si="1"/>
        <v>0.87302713024475054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2:17" x14ac:dyDescent="0.25">
      <c r="B96" s="27">
        <v>44439</v>
      </c>
      <c r="C96" s="30">
        <f>Sales!L239</f>
        <v>2890481.0000000042</v>
      </c>
      <c r="D96" s="30">
        <f>Returns!L240</f>
        <v>2849208</v>
      </c>
      <c r="E96" s="31">
        <f t="shared" si="1"/>
        <v>0.98572106165029139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2:26" x14ac:dyDescent="0.25">
      <c r="B97" s="27">
        <v>44469</v>
      </c>
      <c r="C97" s="30">
        <f>Sales!L240</f>
        <v>2689527.9999999958</v>
      </c>
      <c r="D97" s="30">
        <f>Returns!L241</f>
        <v>3352320</v>
      </c>
      <c r="E97" s="31">
        <f t="shared" si="1"/>
        <v>1.2464343185867577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2:26" x14ac:dyDescent="0.25">
      <c r="B98" s="27">
        <v>44500</v>
      </c>
      <c r="C98" s="30">
        <f>Sales!L241</f>
        <v>2462317.0000000084</v>
      </c>
      <c r="D98" s="30">
        <f>Returns!L242</f>
        <v>2806356</v>
      </c>
      <c r="E98" s="31">
        <f t="shared" si="1"/>
        <v>1.1397216524111196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2:26" x14ac:dyDescent="0.25">
      <c r="B99" s="27">
        <v>44530</v>
      </c>
      <c r="C99" s="30">
        <f>Sales!L242</f>
        <v>2202705.9999999958</v>
      </c>
      <c r="D99" s="30">
        <f>Returns!L243</f>
        <v>2273328</v>
      </c>
      <c r="E99" s="31">
        <f t="shared" si="1"/>
        <v>1.0320614734785325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2:26" x14ac:dyDescent="0.25">
      <c r="B100" s="27">
        <v>44561</v>
      </c>
      <c r="C100" s="30">
        <f>Sales!L243</f>
        <v>2448453</v>
      </c>
      <c r="D100" s="30">
        <f>Returns!L244</f>
        <v>2002296</v>
      </c>
      <c r="E100" s="31">
        <f t="shared" si="1"/>
        <v>0.81778004315377917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26" x14ac:dyDescent="0.25">
      <c r="B101" s="27">
        <v>44592</v>
      </c>
      <c r="C101" s="30">
        <f>Sales!L244</f>
        <v>1521174.0000000121</v>
      </c>
      <c r="D101" s="30">
        <f>Returns!L245</f>
        <v>1917600</v>
      </c>
      <c r="E101" s="31">
        <f t="shared" si="1"/>
        <v>1.2606052956466418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26" x14ac:dyDescent="0.25">
      <c r="B102" s="27">
        <v>44620</v>
      </c>
      <c r="C102" s="30">
        <f>Sales!L245</f>
        <v>2587869.9999999958</v>
      </c>
      <c r="D102" s="30">
        <f>Returns!L246</f>
        <v>1792896</v>
      </c>
      <c r="E102" s="31">
        <f t="shared" si="1"/>
        <v>0.69280759852697504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2:26" x14ac:dyDescent="0.25">
      <c r="B103" s="27">
        <v>44651</v>
      </c>
      <c r="C103" s="30">
        <f>Sales!L246</f>
        <v>3230697</v>
      </c>
      <c r="D103" s="30">
        <f>Returns!L247</f>
        <v>2821596</v>
      </c>
      <c r="E103" s="31">
        <f t="shared" si="1"/>
        <v>0.87337066892995541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S103" s="65" t="s">
        <v>64</v>
      </c>
      <c r="T103" s="65"/>
      <c r="U103" s="65" t="s">
        <v>60</v>
      </c>
      <c r="V103" s="65"/>
      <c r="W103" s="65" t="s">
        <v>61</v>
      </c>
      <c r="X103" s="65"/>
      <c r="Y103" s="65" t="s">
        <v>62</v>
      </c>
      <c r="Z103" s="65"/>
    </row>
    <row r="104" spans="2:26" x14ac:dyDescent="0.25">
      <c r="B104" s="32">
        <v>44681</v>
      </c>
      <c r="C104" s="33">
        <f>Sales!L247</f>
        <v>3010722</v>
      </c>
      <c r="D104" s="33">
        <f>Returns!L248</f>
        <v>2727612</v>
      </c>
      <c r="E104" s="34">
        <f t="shared" si="1"/>
        <v>0.90596607723994449</v>
      </c>
      <c r="F104" s="66" t="s">
        <v>55</v>
      </c>
      <c r="G104" s="66"/>
      <c r="H104" s="66"/>
      <c r="I104" s="33"/>
      <c r="J104" s="33"/>
      <c r="K104" s="33"/>
      <c r="L104" s="33"/>
      <c r="M104" s="33"/>
      <c r="N104" s="33"/>
      <c r="O104" s="67" t="s">
        <v>63</v>
      </c>
      <c r="P104" s="67"/>
      <c r="Q104" s="67"/>
      <c r="S104" s="42" t="s">
        <v>55</v>
      </c>
      <c r="T104" s="43" t="s">
        <v>63</v>
      </c>
      <c r="U104" s="42" t="s">
        <v>55</v>
      </c>
      <c r="V104" s="43" t="s">
        <v>63</v>
      </c>
      <c r="W104" s="42" t="s">
        <v>55</v>
      </c>
      <c r="X104" s="43" t="s">
        <v>63</v>
      </c>
      <c r="Y104" s="42" t="s">
        <v>55</v>
      </c>
      <c r="Z104" s="43" t="s">
        <v>63</v>
      </c>
    </row>
    <row r="105" spans="2:26" x14ac:dyDescent="0.25">
      <c r="B105" s="27">
        <v>44712</v>
      </c>
      <c r="C105" s="30">
        <f>Sales!L248</f>
        <v>3296469</v>
      </c>
      <c r="D105" s="40">
        <f>Returns!L249</f>
        <v>2962908</v>
      </c>
      <c r="E105" s="31">
        <f t="shared" si="1"/>
        <v>0.89881263861422633</v>
      </c>
      <c r="F105" s="35">
        <f>_xlfn.FORECAST.ETS($B105,$D$5:$D$104,$B$5:$B$104,12,1)</f>
        <v>2587369.0242983848</v>
      </c>
      <c r="G105" s="35"/>
      <c r="H105" s="35"/>
      <c r="I105" s="30">
        <f>_xlfn.FORECAST.ETS($B105,$C$5:$C$104,$B$5:$B$104,12,1)</f>
        <v>1614671.6933674891</v>
      </c>
      <c r="J105" s="30"/>
      <c r="K105" s="30"/>
      <c r="L105" s="31">
        <f>_xlfn.FORECAST.ETS($B105,$E$5:$E$104,$B$5:$B$104,12,1)</f>
        <v>0.80641381696360359</v>
      </c>
      <c r="M105" s="30"/>
      <c r="N105" s="30"/>
      <c r="O105" s="37">
        <f>I105*L105</f>
        <v>1302093.5633915623</v>
      </c>
      <c r="P105" s="37"/>
      <c r="Q105" s="37"/>
      <c r="S105" s="35">
        <f>SUM(F108:F116)-SUM($D108:$D116)</f>
        <v>-11334301.657859012</v>
      </c>
      <c r="T105" s="37">
        <f>SUM(O108:O116)-SUM($D108:$D116)</f>
        <v>-16554282.838572374</v>
      </c>
      <c r="U105" s="35">
        <f>ABS(S105)</f>
        <v>11334301.657859012</v>
      </c>
      <c r="V105" s="37">
        <f>ABS(T105)</f>
        <v>16554282.838572374</v>
      </c>
      <c r="W105" s="54">
        <f>U105/SUM(D108:D116)</f>
        <v>0.49716009821607055</v>
      </c>
      <c r="X105" s="55">
        <f>V105/SUM(D108:D116)</f>
        <v>0.72612580204397692</v>
      </c>
      <c r="Y105" s="35">
        <f>S105^2</f>
        <v>128466394071345.56</v>
      </c>
      <c r="Z105" s="37">
        <f>T105^2</f>
        <v>274044280299451.81</v>
      </c>
    </row>
    <row r="106" spans="2:26" x14ac:dyDescent="0.25">
      <c r="B106" s="27">
        <v>44742</v>
      </c>
      <c r="C106" s="30">
        <f>Sales!L249</f>
        <v>2573606.0000000042</v>
      </c>
      <c r="D106" s="40">
        <f>Returns!L250</f>
        <v>3056748</v>
      </c>
      <c r="E106" s="31">
        <f t="shared" si="1"/>
        <v>1.1877295903102476</v>
      </c>
      <c r="F106" s="35">
        <f t="shared" ref="F106:F116" si="2">_xlfn.FORECAST.ETS($B106,$D$5:$D$104,$B$5:$B$104,12,1)</f>
        <v>2324518.1507588597</v>
      </c>
      <c r="G106" s="35"/>
      <c r="H106" s="35"/>
      <c r="I106" s="30">
        <f t="shared" ref="I106:I116" si="3">_xlfn.FORECAST.ETS($B106,$C$5:$C$104,$B$5:$B$104,12,1)</f>
        <v>1990685.3705639984</v>
      </c>
      <c r="J106" s="30"/>
      <c r="K106" s="30"/>
      <c r="L106" s="31">
        <f t="shared" ref="L106:L116" si="4">_xlfn.FORECAST.ETS($B106,$E$5:$E$104,$B$5:$B$104,12,1)</f>
        <v>0.73945403629609874</v>
      </c>
      <c r="M106" s="30"/>
      <c r="N106" s="30"/>
      <c r="O106" s="37">
        <f t="shared" ref="O106:P121" si="5">I106*L106</f>
        <v>1472020.3322591437</v>
      </c>
      <c r="P106" s="37"/>
      <c r="Q106" s="37"/>
      <c r="S106" s="35"/>
      <c r="T106" s="37"/>
      <c r="U106" s="35"/>
      <c r="V106" s="37"/>
      <c r="W106" s="44"/>
      <c r="X106" s="45"/>
      <c r="Y106" s="35"/>
      <c r="Z106" s="37"/>
    </row>
    <row r="107" spans="2:26" x14ac:dyDescent="0.25">
      <c r="B107" s="27">
        <v>44773</v>
      </c>
      <c r="C107" s="30">
        <f>Sales!L250</f>
        <v>2746735.0000000084</v>
      </c>
      <c r="D107" s="40">
        <f>Returns!L251</f>
        <v>2571708</v>
      </c>
      <c r="E107" s="31">
        <f t="shared" si="1"/>
        <v>0.93627816298259281</v>
      </c>
      <c r="F107" s="35">
        <f t="shared" si="2"/>
        <v>2974741.7177672964</v>
      </c>
      <c r="G107" s="35"/>
      <c r="H107" s="35"/>
      <c r="I107" s="30">
        <f t="shared" si="3"/>
        <v>1909867.7208941837</v>
      </c>
      <c r="J107" s="30"/>
      <c r="K107" s="30"/>
      <c r="L107" s="31">
        <f t="shared" si="4"/>
        <v>0.92270630031908285</v>
      </c>
      <c r="M107" s="30"/>
      <c r="N107" s="30"/>
      <c r="O107" s="37">
        <f t="shared" si="5"/>
        <v>1762246.9788451111</v>
      </c>
      <c r="P107" s="37"/>
      <c r="Q107" s="37"/>
      <c r="S107" s="35"/>
      <c r="T107" s="37"/>
      <c r="U107" s="35"/>
      <c r="V107" s="37"/>
      <c r="W107" s="44"/>
      <c r="X107" s="45"/>
      <c r="Y107" s="35"/>
      <c r="Z107" s="37"/>
    </row>
    <row r="108" spans="2:26" x14ac:dyDescent="0.25">
      <c r="B108" s="27">
        <v>44804</v>
      </c>
      <c r="C108" s="30">
        <f>Sales!L251</f>
        <v>2848440</v>
      </c>
      <c r="D108" s="40">
        <f>Returns!L252</f>
        <v>2856000</v>
      </c>
      <c r="E108" s="31">
        <f t="shared" si="1"/>
        <v>1.0026540843409024</v>
      </c>
      <c r="F108" s="35">
        <f t="shared" si="2"/>
        <v>2240462.6681933464</v>
      </c>
      <c r="G108" s="35"/>
      <c r="H108" s="35"/>
      <c r="I108" s="30">
        <f t="shared" si="3"/>
        <v>1478267.4733292339</v>
      </c>
      <c r="J108" s="30"/>
      <c r="K108" s="30"/>
      <c r="L108" s="31">
        <f t="shared" si="4"/>
        <v>0.90700795049884009</v>
      </c>
      <c r="M108" s="30"/>
      <c r="N108" s="30"/>
      <c r="O108" s="37">
        <f t="shared" si="5"/>
        <v>1340800.3512734473</v>
      </c>
      <c r="P108" s="37"/>
      <c r="Q108" s="37"/>
      <c r="S108" s="35"/>
      <c r="T108" s="37"/>
      <c r="U108" s="35"/>
      <c r="V108" s="37"/>
      <c r="W108" s="44"/>
      <c r="X108" s="45"/>
      <c r="Y108" s="35"/>
      <c r="Z108" s="37"/>
    </row>
    <row r="109" spans="2:26" x14ac:dyDescent="0.25">
      <c r="B109" s="27">
        <v>44834</v>
      </c>
      <c r="C109" s="30">
        <f>Sales!L252</f>
        <v>2956932</v>
      </c>
      <c r="D109" s="40">
        <f>Returns!L253</f>
        <v>2990304</v>
      </c>
      <c r="E109" s="31">
        <f t="shared" si="1"/>
        <v>1.0112860221337521</v>
      </c>
      <c r="F109" s="35">
        <f t="shared" si="2"/>
        <v>1902703.0592396222</v>
      </c>
      <c r="G109" s="35"/>
      <c r="H109" s="35"/>
      <c r="I109" s="30">
        <f t="shared" si="3"/>
        <v>1230268.3457336265</v>
      </c>
      <c r="J109" s="30"/>
      <c r="K109" s="30"/>
      <c r="L109" s="31">
        <f t="shared" si="4"/>
        <v>0.82959415674644199</v>
      </c>
      <c r="M109" s="30"/>
      <c r="N109" s="30"/>
      <c r="O109" s="37">
        <f t="shared" si="5"/>
        <v>1020623.4308507281</v>
      </c>
      <c r="P109" s="37"/>
      <c r="Q109" s="37"/>
      <c r="S109" s="35"/>
      <c r="T109" s="37"/>
      <c r="U109" s="35"/>
      <c r="V109" s="37"/>
      <c r="W109" s="44"/>
      <c r="X109" s="45"/>
      <c r="Y109" s="35"/>
      <c r="Z109" s="37"/>
    </row>
    <row r="110" spans="2:26" x14ac:dyDescent="0.25">
      <c r="B110" s="27">
        <v>44865</v>
      </c>
      <c r="C110" s="30">
        <f>Sales!L253</f>
        <v>2923872</v>
      </c>
      <c r="D110" s="40">
        <f>Returns!L254</f>
        <v>2650944</v>
      </c>
      <c r="E110" s="31">
        <f t="shared" si="1"/>
        <v>0.9066552844994582</v>
      </c>
      <c r="F110" s="35">
        <f t="shared" si="2"/>
        <v>2250744.388287629</v>
      </c>
      <c r="G110" s="35"/>
      <c r="H110" s="35"/>
      <c r="I110" s="30">
        <f t="shared" si="3"/>
        <v>1016015.1725280833</v>
      </c>
      <c r="J110" s="30"/>
      <c r="K110" s="30"/>
      <c r="L110" s="31">
        <f t="shared" si="4"/>
        <v>0.98354559032176658</v>
      </c>
      <c r="M110" s="30"/>
      <c r="N110" s="30"/>
      <c r="O110" s="37">
        <f t="shared" si="5"/>
        <v>999297.24264000519</v>
      </c>
      <c r="P110" s="37"/>
      <c r="Q110" s="37"/>
      <c r="S110" s="35"/>
      <c r="T110" s="37"/>
      <c r="U110" s="35"/>
      <c r="V110" s="37"/>
      <c r="W110" s="44"/>
      <c r="X110" s="45"/>
      <c r="Y110" s="35"/>
      <c r="Z110" s="37"/>
    </row>
    <row r="111" spans="2:26" x14ac:dyDescent="0.25">
      <c r="B111" s="27">
        <v>44895</v>
      </c>
      <c r="C111" s="30">
        <f>Sales!L254</f>
        <v>2855724</v>
      </c>
      <c r="D111" s="40">
        <f>Returns!L255</f>
        <v>2265000</v>
      </c>
      <c r="E111" s="31">
        <f t="shared" si="1"/>
        <v>0.79314387524844843</v>
      </c>
      <c r="F111" s="35">
        <f t="shared" si="2"/>
        <v>802519.73177233152</v>
      </c>
      <c r="G111" s="35"/>
      <c r="H111" s="35"/>
      <c r="I111" s="30">
        <f t="shared" si="3"/>
        <v>1064644.7990841698</v>
      </c>
      <c r="J111" s="30"/>
      <c r="K111" s="30"/>
      <c r="L111" s="31">
        <f t="shared" si="4"/>
        <v>0.81588340271022142</v>
      </c>
      <c r="M111" s="30"/>
      <c r="N111" s="30"/>
      <c r="O111" s="37">
        <f t="shared" si="5"/>
        <v>868626.02135453245</v>
      </c>
      <c r="P111" s="37"/>
      <c r="Q111" s="37"/>
      <c r="S111" s="35"/>
      <c r="T111" s="37"/>
      <c r="U111" s="35"/>
      <c r="V111" s="37"/>
      <c r="W111" s="44"/>
      <c r="X111" s="45"/>
      <c r="Y111" s="35"/>
      <c r="Z111" s="37"/>
    </row>
    <row r="112" spans="2:26" x14ac:dyDescent="0.25">
      <c r="B112" s="27">
        <v>44926</v>
      </c>
      <c r="C112" s="30">
        <f>Sales!L255</f>
        <v>2334876</v>
      </c>
      <c r="D112" s="40">
        <f>Returns!L256</f>
        <v>2086572</v>
      </c>
      <c r="E112" s="31">
        <f t="shared" si="1"/>
        <v>0.8936543096935341</v>
      </c>
      <c r="F112" s="35">
        <f t="shared" si="2"/>
        <v>474644.04928377789</v>
      </c>
      <c r="G112" s="35"/>
      <c r="H112" s="35"/>
      <c r="I112" s="30">
        <f t="shared" si="3"/>
        <v>1100368.6604909711</v>
      </c>
      <c r="J112" s="30"/>
      <c r="K112" s="30"/>
      <c r="L112" s="31">
        <f t="shared" si="4"/>
        <v>0.6871329433188863</v>
      </c>
      <c r="M112" s="30"/>
      <c r="N112" s="30"/>
      <c r="O112" s="37">
        <f t="shared" si="5"/>
        <v>756099.55641902122</v>
      </c>
      <c r="P112" s="37"/>
      <c r="Q112" s="37"/>
      <c r="S112" s="35"/>
      <c r="T112" s="37"/>
      <c r="U112" s="35"/>
      <c r="V112" s="37"/>
      <c r="W112" s="44"/>
      <c r="X112" s="45"/>
      <c r="Y112" s="35"/>
      <c r="Z112" s="37"/>
    </row>
    <row r="113" spans="2:26" x14ac:dyDescent="0.25">
      <c r="B113" s="27">
        <v>44957</v>
      </c>
      <c r="C113" s="30">
        <f>Sales!L256</f>
        <v>2680272.9999999981</v>
      </c>
      <c r="D113" s="40">
        <f>Returns!L257</f>
        <v>2612616</v>
      </c>
      <c r="E113" s="31">
        <f t="shared" si="1"/>
        <v>0.9747574220984212</v>
      </c>
      <c r="F113" s="35">
        <f t="shared" si="2"/>
        <v>825097.43030458002</v>
      </c>
      <c r="G113" s="35"/>
      <c r="H113" s="35"/>
      <c r="I113" s="30">
        <f t="shared" si="3"/>
        <v>-236106.50516890208</v>
      </c>
      <c r="J113" s="30"/>
      <c r="K113" s="30"/>
      <c r="L113" s="31">
        <f t="shared" si="4"/>
        <v>1.0128600745754373</v>
      </c>
      <c r="M113" s="30"/>
      <c r="N113" s="30"/>
      <c r="O113" s="37">
        <f t="shared" si="5"/>
        <v>-239142.85243312002</v>
      </c>
      <c r="P113" s="37"/>
      <c r="Q113" s="37"/>
      <c r="S113" s="35"/>
      <c r="T113" s="37"/>
      <c r="U113" s="35"/>
      <c r="V113" s="37"/>
      <c r="W113" s="44"/>
      <c r="X113" s="45"/>
      <c r="Y113" s="35"/>
      <c r="Z113" s="37"/>
    </row>
    <row r="114" spans="2:26" x14ac:dyDescent="0.25">
      <c r="B114" s="27">
        <v>44985</v>
      </c>
      <c r="C114" s="30">
        <f>Sales!L257</f>
        <v>1985443.0000000005</v>
      </c>
      <c r="D114" s="40">
        <f>Returns!L258</f>
        <v>2340168</v>
      </c>
      <c r="E114" s="31">
        <f t="shared" si="1"/>
        <v>1.1786628979023823</v>
      </c>
      <c r="F114" s="35">
        <f t="shared" si="2"/>
        <v>237927.39486233285</v>
      </c>
      <c r="G114" s="35"/>
      <c r="H114" s="35"/>
      <c r="I114" s="30">
        <f t="shared" si="3"/>
        <v>179524.11701818072</v>
      </c>
      <c r="J114" s="30"/>
      <c r="K114" s="30"/>
      <c r="L114" s="31">
        <f t="shared" si="4"/>
        <v>0.89617754533145133</v>
      </c>
      <c r="M114" s="30"/>
      <c r="N114" s="30"/>
      <c r="O114" s="37">
        <f t="shared" si="5"/>
        <v>160885.48251714942</v>
      </c>
      <c r="P114" s="37"/>
      <c r="Q114" s="37"/>
      <c r="S114" s="35"/>
      <c r="T114" s="37"/>
      <c r="U114" s="35"/>
      <c r="V114" s="37"/>
      <c r="W114" s="44"/>
      <c r="X114" s="45"/>
      <c r="Y114" s="35"/>
      <c r="Z114" s="37"/>
    </row>
    <row r="115" spans="2:26" x14ac:dyDescent="0.25">
      <c r="B115" s="27">
        <v>45016</v>
      </c>
      <c r="C115" s="30">
        <f>Sales!L258</f>
        <v>3155739</v>
      </c>
      <c r="D115" s="40">
        <f>Returns!L259</f>
        <v>2315364</v>
      </c>
      <c r="E115" s="31">
        <f t="shared" si="1"/>
        <v>0.73369945993632557</v>
      </c>
      <c r="F115" s="35">
        <f t="shared" si="2"/>
        <v>1185806.5593455858</v>
      </c>
      <c r="G115" s="35"/>
      <c r="H115" s="35"/>
      <c r="I115" s="30">
        <f t="shared" si="3"/>
        <v>991827.97358094261</v>
      </c>
      <c r="J115" s="30"/>
      <c r="K115" s="30"/>
      <c r="L115" s="31">
        <f t="shared" si="4"/>
        <v>0.82343809533235024</v>
      </c>
      <c r="M115" s="30"/>
      <c r="N115" s="30"/>
      <c r="O115" s="37">
        <f t="shared" si="5"/>
        <v>816708.93746283592</v>
      </c>
      <c r="P115" s="37"/>
      <c r="Q115" s="37"/>
      <c r="S115" s="35"/>
      <c r="T115" s="37"/>
      <c r="U115" s="35"/>
      <c r="V115" s="37"/>
      <c r="W115" s="44"/>
      <c r="X115" s="45"/>
      <c r="Y115" s="35"/>
      <c r="Z115" s="37"/>
    </row>
    <row r="116" spans="2:26" x14ac:dyDescent="0.25">
      <c r="B116" s="32">
        <v>45046</v>
      </c>
      <c r="C116" s="33">
        <f>Sales!L259</f>
        <v>2574135.9999999991</v>
      </c>
      <c r="D116" s="41">
        <f>Returns!L260</f>
        <v>2681124</v>
      </c>
      <c r="E116" s="34">
        <f t="shared" si="1"/>
        <v>1.0415626835567355</v>
      </c>
      <c r="F116" s="36">
        <f t="shared" si="2"/>
        <v>1543885.06085178</v>
      </c>
      <c r="G116" s="36"/>
      <c r="H116" s="36"/>
      <c r="I116" s="33">
        <f t="shared" si="3"/>
        <v>567508.86221213674</v>
      </c>
      <c r="J116" s="33"/>
      <c r="K116" s="33"/>
      <c r="L116" s="34">
        <f t="shared" si="4"/>
        <v>0.91612840954840069</v>
      </c>
      <c r="M116" s="33"/>
      <c r="N116" s="33"/>
      <c r="O116" s="38">
        <f t="shared" si="5"/>
        <v>519910.99134302733</v>
      </c>
      <c r="P116" s="38"/>
      <c r="Q116" s="38"/>
      <c r="S116" s="36"/>
      <c r="T116" s="38"/>
      <c r="U116" s="36"/>
      <c r="V116" s="38"/>
      <c r="W116" s="46"/>
      <c r="X116" s="47"/>
      <c r="Y116" s="36"/>
      <c r="Z116" s="38"/>
    </row>
    <row r="117" spans="2:26" x14ac:dyDescent="0.25">
      <c r="B117" s="27">
        <v>45077</v>
      </c>
      <c r="C117" s="30">
        <f>Sales!L260</f>
        <v>3046612.9999999935</v>
      </c>
      <c r="D117" s="40">
        <f>Returns!L261</f>
        <v>2828688</v>
      </c>
      <c r="E117" s="31">
        <f t="shared" si="1"/>
        <v>0.92846974656774783</v>
      </c>
      <c r="F117" s="35"/>
      <c r="G117" s="35">
        <f>_xlfn.FORECAST.ETS($B117,$D$5:$D$116,$B$5:$B$116,12,1)</f>
        <v>2846444.6934195077</v>
      </c>
      <c r="H117" s="35"/>
      <c r="I117" s="30"/>
      <c r="J117" s="30">
        <f>_xlfn.FORECAST.ETS($B117,$C$5:$C$116,$B$5:$B$116,12,1)</f>
        <v>2370637.3621202642</v>
      </c>
      <c r="K117" s="30"/>
      <c r="L117" s="30"/>
      <c r="M117" s="31">
        <f>_xlfn.FORECAST.ETS($B117,$E$5:$E$116,$B$5:$B$116,12,1)</f>
        <v>0.94169346202749893</v>
      </c>
      <c r="N117" s="30"/>
      <c r="O117" s="37"/>
      <c r="P117" s="37">
        <f>J117*M117</f>
        <v>2232413.7047467693</v>
      </c>
      <c r="Q117" s="37"/>
      <c r="S117" s="35">
        <f>SUM(G120:G128)-SUM($D120:$D128)</f>
        <v>-5116033.181690529</v>
      </c>
      <c r="T117" s="37">
        <f>SUM(P120:P128)-SUM($D120:$D128)</f>
        <v>515372.30698623136</v>
      </c>
      <c r="U117" s="35">
        <f>ABS(S117)</f>
        <v>5116033.181690529</v>
      </c>
      <c r="V117" s="37">
        <f>ABS(T117)</f>
        <v>515372.30698623136</v>
      </c>
      <c r="W117" s="54">
        <f>U117/SUM(D120:D128)</f>
        <v>0.23222931532426325</v>
      </c>
      <c r="X117" s="55">
        <f>V117/SUM(D120:D128)</f>
        <v>2.3394015194590716E-2</v>
      </c>
      <c r="Y117" s="35">
        <f>S117^2</f>
        <v>26173795516158.516</v>
      </c>
      <c r="Z117" s="37">
        <f>T117^2</f>
        <v>265608614808.3103</v>
      </c>
    </row>
    <row r="118" spans="2:26" x14ac:dyDescent="0.25">
      <c r="B118" s="27">
        <v>45107</v>
      </c>
      <c r="C118" s="30">
        <f>Sales!L261</f>
        <v>2586957.000000007</v>
      </c>
      <c r="D118" s="40">
        <f>Returns!L262</f>
        <v>2566380</v>
      </c>
      <c r="E118" s="31">
        <f t="shared" si="1"/>
        <v>0.99204586701672781</v>
      </c>
      <c r="F118" s="35"/>
      <c r="G118" s="35">
        <f t="shared" ref="G118:G128" si="6">_xlfn.FORECAST.ETS($B118,$D$5:$D$116,$B$5:$B$116,12,1)</f>
        <v>2607861.3461701842</v>
      </c>
      <c r="H118" s="35"/>
      <c r="I118" s="30"/>
      <c r="J118" s="30">
        <f t="shared" ref="J118:J128" si="7">_xlfn.FORECAST.ETS($B118,$C$5:$C$116,$B$5:$B$116,12,1)</f>
        <v>2591866.8913929313</v>
      </c>
      <c r="K118" s="30"/>
      <c r="L118" s="30"/>
      <c r="M118" s="31">
        <f t="shared" ref="M118:M128" si="8">_xlfn.FORECAST.ETS($B118,$E$5:$E$116,$B$5:$B$116,12,1)</f>
        <v>0.87483399324060296</v>
      </c>
      <c r="N118" s="30"/>
      <c r="O118" s="37"/>
      <c r="P118" s="37">
        <f t="shared" si="5"/>
        <v>2267453.2625453863</v>
      </c>
      <c r="Q118" s="37"/>
      <c r="S118" s="35"/>
      <c r="T118" s="37"/>
      <c r="U118" s="35"/>
      <c r="V118" s="37"/>
      <c r="W118" s="44"/>
      <c r="X118" s="45"/>
      <c r="Y118" s="35"/>
      <c r="Z118" s="37"/>
    </row>
    <row r="119" spans="2:26" x14ac:dyDescent="0.25">
      <c r="B119" s="27">
        <v>45138</v>
      </c>
      <c r="C119" s="30">
        <f>Sales!L262</f>
        <v>2643265.0000000093</v>
      </c>
      <c r="D119" s="40">
        <f>Returns!L263</f>
        <v>2577396</v>
      </c>
      <c r="E119" s="31">
        <f t="shared" si="1"/>
        <v>0.97508044028880603</v>
      </c>
      <c r="F119" s="35"/>
      <c r="G119" s="35">
        <f t="shared" si="6"/>
        <v>3173768.395677451</v>
      </c>
      <c r="H119" s="35"/>
      <c r="I119" s="30"/>
      <c r="J119" s="30">
        <f t="shared" si="7"/>
        <v>3317122.8534971746</v>
      </c>
      <c r="K119" s="30"/>
      <c r="L119" s="30"/>
      <c r="M119" s="31">
        <f t="shared" si="8"/>
        <v>1.0573455911628409</v>
      </c>
      <c r="N119" s="30"/>
      <c r="O119" s="37"/>
      <c r="P119" s="37">
        <f t="shared" si="5"/>
        <v>3507345.2244907399</v>
      </c>
      <c r="Q119" s="37"/>
      <c r="S119" s="35"/>
      <c r="T119" s="37"/>
      <c r="U119" s="35"/>
      <c r="V119" s="37"/>
      <c r="W119" s="44"/>
      <c r="X119" s="45"/>
      <c r="Y119" s="35"/>
      <c r="Z119" s="37"/>
    </row>
    <row r="120" spans="2:26" x14ac:dyDescent="0.25">
      <c r="B120" s="27">
        <v>45169</v>
      </c>
      <c r="C120" s="30">
        <f>Sales!L263</f>
        <v>2938718.0000000023</v>
      </c>
      <c r="D120" s="40">
        <f>Returns!L264</f>
        <v>2716668</v>
      </c>
      <c r="E120" s="31">
        <f t="shared" si="1"/>
        <v>0.92443984077410557</v>
      </c>
      <c r="F120" s="35"/>
      <c r="G120" s="35">
        <f t="shared" si="6"/>
        <v>2790994.2715814086</v>
      </c>
      <c r="H120" s="35"/>
      <c r="I120" s="30"/>
      <c r="J120" s="30">
        <f t="shared" si="7"/>
        <v>3302474.1800332791</v>
      </c>
      <c r="K120" s="30"/>
      <c r="L120" s="30"/>
      <c r="M120" s="31">
        <f t="shared" si="8"/>
        <v>1.0414870011677482</v>
      </c>
      <c r="N120" s="30"/>
      <c r="O120" s="37"/>
      <c r="P120" s="37">
        <f t="shared" si="5"/>
        <v>3439483.9301967779</v>
      </c>
      <c r="Q120" s="37"/>
      <c r="S120" s="35"/>
      <c r="T120" s="37"/>
      <c r="U120" s="35"/>
      <c r="V120" s="37"/>
      <c r="W120" s="44"/>
      <c r="X120" s="45"/>
      <c r="Y120" s="35"/>
      <c r="Z120" s="37"/>
    </row>
    <row r="121" spans="2:26" x14ac:dyDescent="0.25">
      <c r="B121" s="27">
        <v>45199</v>
      </c>
      <c r="C121" s="30">
        <f>Sales!L264</f>
        <v>2330931.0000000033</v>
      </c>
      <c r="D121" s="40">
        <f>Returns!L265</f>
        <v>2678100</v>
      </c>
      <c r="E121" s="31">
        <f t="shared" si="1"/>
        <v>1.1489400587147351</v>
      </c>
      <c r="F121" s="35"/>
      <c r="G121" s="35">
        <f t="shared" si="6"/>
        <v>2581955.9422198748</v>
      </c>
      <c r="H121" s="35"/>
      <c r="I121" s="30"/>
      <c r="J121" s="30">
        <f t="shared" si="7"/>
        <v>3134516.1339597395</v>
      </c>
      <c r="K121" s="30"/>
      <c r="L121" s="30"/>
      <c r="M121" s="31">
        <f t="shared" si="8"/>
        <v>0.9639147689919656</v>
      </c>
      <c r="N121" s="30"/>
      <c r="O121" s="37"/>
      <c r="P121" s="37">
        <f t="shared" si="5"/>
        <v>3021406.3951673913</v>
      </c>
      <c r="Q121" s="37"/>
      <c r="S121" s="35"/>
      <c r="T121" s="37"/>
      <c r="U121" s="35"/>
      <c r="V121" s="37"/>
      <c r="W121" s="44"/>
      <c r="X121" s="45"/>
      <c r="Y121" s="35"/>
      <c r="Z121" s="37"/>
    </row>
    <row r="122" spans="2:26" x14ac:dyDescent="0.25">
      <c r="B122" s="27">
        <v>45230</v>
      </c>
      <c r="C122" s="30">
        <f>Sales!L265</f>
        <v>2685212.0000000033</v>
      </c>
      <c r="D122" s="40">
        <f>Returns!L266</f>
        <v>2583024</v>
      </c>
      <c r="E122" s="31">
        <f t="shared" si="1"/>
        <v>0.96194415934384203</v>
      </c>
      <c r="F122" s="35"/>
      <c r="G122" s="35">
        <f t="shared" si="6"/>
        <v>2735770.4370035552</v>
      </c>
      <c r="H122" s="35"/>
      <c r="I122" s="30"/>
      <c r="J122" s="30">
        <f t="shared" si="7"/>
        <v>2834210.155012452</v>
      </c>
      <c r="K122" s="30"/>
      <c r="L122" s="30"/>
      <c r="M122" s="31">
        <f t="shared" si="8"/>
        <v>1.1173322622751869</v>
      </c>
      <c r="N122" s="30"/>
      <c r="O122" s="37"/>
      <c r="P122" s="37">
        <f t="shared" ref="P122:P128" si="9">J122*M122</f>
        <v>3166754.4442633712</v>
      </c>
      <c r="Q122" s="37"/>
      <c r="S122" s="35"/>
      <c r="T122" s="37"/>
      <c r="U122" s="35"/>
      <c r="V122" s="37"/>
      <c r="W122" s="44"/>
      <c r="X122" s="45"/>
      <c r="Y122" s="35"/>
      <c r="Z122" s="37"/>
    </row>
    <row r="123" spans="2:26" x14ac:dyDescent="0.25">
      <c r="B123" s="27">
        <v>45260</v>
      </c>
      <c r="C123" s="30">
        <f>Sales!L266</f>
        <v>2292005.9999999995</v>
      </c>
      <c r="D123" s="40">
        <f>Returns!L267</f>
        <v>2656308</v>
      </c>
      <c r="E123" s="31">
        <f t="shared" si="1"/>
        <v>1.1589446100926439</v>
      </c>
      <c r="F123" s="35"/>
      <c r="G123" s="35">
        <f t="shared" si="6"/>
        <v>1660483.3210419177</v>
      </c>
      <c r="H123" s="35"/>
      <c r="I123" s="30"/>
      <c r="J123" s="30">
        <f t="shared" si="7"/>
        <v>2675739.7375489441</v>
      </c>
      <c r="K123" s="30"/>
      <c r="L123" s="30"/>
      <c r="M123" s="31">
        <f t="shared" si="8"/>
        <v>0.94950532289469358</v>
      </c>
      <c r="N123" s="30"/>
      <c r="O123" s="37"/>
      <c r="P123" s="37">
        <f t="shared" si="9"/>
        <v>2540629.1234835726</v>
      </c>
      <c r="Q123" s="37"/>
      <c r="S123" s="35"/>
      <c r="T123" s="37"/>
      <c r="U123" s="35"/>
      <c r="V123" s="37"/>
      <c r="W123" s="44"/>
      <c r="X123" s="45"/>
      <c r="Y123" s="35"/>
      <c r="Z123" s="37"/>
    </row>
    <row r="124" spans="2:26" x14ac:dyDescent="0.25">
      <c r="B124" s="27">
        <v>45291</v>
      </c>
      <c r="C124" s="30">
        <f>Sales!L267</f>
        <v>2390446.0000000023</v>
      </c>
      <c r="D124" s="40">
        <f>Returns!L268</f>
        <v>2037552</v>
      </c>
      <c r="E124" s="31">
        <f t="shared" si="1"/>
        <v>0.85237315546973158</v>
      </c>
      <c r="F124" s="35"/>
      <c r="G124" s="35">
        <f t="shared" si="6"/>
        <v>1270654.4597049502</v>
      </c>
      <c r="H124" s="35"/>
      <c r="I124" s="30"/>
      <c r="J124" s="30">
        <f t="shared" si="7"/>
        <v>2335994.2273612721</v>
      </c>
      <c r="K124" s="30"/>
      <c r="L124" s="30"/>
      <c r="M124" s="31">
        <f t="shared" si="8"/>
        <v>0.82073700941481964</v>
      </c>
      <c r="N124" s="30"/>
      <c r="O124" s="37"/>
      <c r="P124" s="37">
        <f t="shared" si="9"/>
        <v>1917236.9161747727</v>
      </c>
      <c r="Q124" s="37"/>
      <c r="S124" s="35"/>
      <c r="T124" s="37"/>
      <c r="U124" s="35"/>
      <c r="V124" s="37"/>
      <c r="W124" s="44"/>
      <c r="X124" s="45"/>
      <c r="Y124" s="35"/>
      <c r="Z124" s="37"/>
    </row>
    <row r="125" spans="2:26" x14ac:dyDescent="0.25">
      <c r="B125" s="27">
        <v>45322</v>
      </c>
      <c r="C125" s="30">
        <f>Sales!L268</f>
        <v>2505839.0000000019</v>
      </c>
      <c r="D125" s="40">
        <f>Returns!L269</f>
        <v>2199948</v>
      </c>
      <c r="E125" s="31">
        <f t="shared" si="1"/>
        <v>0.87792870970561088</v>
      </c>
      <c r="F125" s="35"/>
      <c r="G125" s="35">
        <f t="shared" si="6"/>
        <v>1538023.3482401844</v>
      </c>
      <c r="H125" s="35"/>
      <c r="I125" s="30"/>
      <c r="J125" s="30">
        <f t="shared" si="7"/>
        <v>2060966.6128566354</v>
      </c>
      <c r="K125" s="30"/>
      <c r="L125" s="30"/>
      <c r="M125" s="31">
        <f t="shared" si="8"/>
        <v>1.1459511474438151</v>
      </c>
      <c r="N125" s="30"/>
      <c r="O125" s="37"/>
      <c r="P125" s="37">
        <f t="shared" si="9"/>
        <v>2361767.0548464544</v>
      </c>
      <c r="Q125" s="37"/>
      <c r="S125" s="35"/>
      <c r="T125" s="37"/>
      <c r="U125" s="35"/>
      <c r="V125" s="37"/>
      <c r="W125" s="44"/>
      <c r="X125" s="45"/>
      <c r="Y125" s="35"/>
      <c r="Z125" s="37"/>
    </row>
    <row r="126" spans="2:26" x14ac:dyDescent="0.25">
      <c r="B126" s="27">
        <v>45351</v>
      </c>
      <c r="C126" s="30">
        <f>Sales!L269</f>
        <v>1980620.9999999995</v>
      </c>
      <c r="D126" s="40">
        <f>Returns!L270</f>
        <v>2344152</v>
      </c>
      <c r="E126" s="31">
        <f t="shared" si="1"/>
        <v>1.1835439490947539</v>
      </c>
      <c r="F126" s="35"/>
      <c r="G126" s="35">
        <f t="shared" si="6"/>
        <v>812820.85792883288</v>
      </c>
      <c r="H126" s="35"/>
      <c r="I126" s="30"/>
      <c r="J126" s="30">
        <f t="shared" si="7"/>
        <v>1758998.5360683086</v>
      </c>
      <c r="K126" s="30"/>
      <c r="L126" s="30"/>
      <c r="M126" s="31">
        <f t="shared" si="8"/>
        <v>1.0251899875287362</v>
      </c>
      <c r="N126" s="30"/>
      <c r="O126" s="37"/>
      <c r="P126" s="37">
        <f t="shared" si="9"/>
        <v>1803307.6872549346</v>
      </c>
      <c r="Q126" s="37"/>
      <c r="S126" s="35"/>
      <c r="T126" s="37"/>
      <c r="U126" s="35"/>
      <c r="V126" s="37"/>
      <c r="W126" s="44"/>
      <c r="X126" s="45"/>
      <c r="Y126" s="35"/>
      <c r="Z126" s="37"/>
    </row>
    <row r="127" spans="2:26" x14ac:dyDescent="0.25">
      <c r="B127" s="27">
        <v>45382</v>
      </c>
      <c r="C127" s="30">
        <f>Sales!L270</f>
        <v>2221440.0000000014</v>
      </c>
      <c r="D127" s="40">
        <f>Returns!L271</f>
        <v>1988436</v>
      </c>
      <c r="E127" s="31">
        <f t="shared" si="1"/>
        <v>0.89511127917026734</v>
      </c>
      <c r="F127" s="35"/>
      <c r="G127" s="35">
        <f t="shared" si="6"/>
        <v>1625362.3145979161</v>
      </c>
      <c r="H127" s="35"/>
      <c r="I127" s="30"/>
      <c r="J127" s="30">
        <f t="shared" si="7"/>
        <v>2558573.672309516</v>
      </c>
      <c r="K127" s="30"/>
      <c r="L127" s="30"/>
      <c r="M127" s="31">
        <f t="shared" si="8"/>
        <v>0.95595968901953254</v>
      </c>
      <c r="N127" s="30"/>
      <c r="O127" s="37"/>
      <c r="P127" s="37">
        <f t="shared" si="9"/>
        <v>2445893.2921145684</v>
      </c>
      <c r="Q127" s="37"/>
      <c r="S127" s="35"/>
      <c r="T127" s="37"/>
      <c r="U127" s="35"/>
      <c r="V127" s="37"/>
      <c r="W127" s="44"/>
      <c r="X127" s="45"/>
      <c r="Y127" s="35"/>
      <c r="Z127" s="37"/>
    </row>
    <row r="128" spans="2:26" x14ac:dyDescent="0.25">
      <c r="B128" s="32">
        <v>45412</v>
      </c>
      <c r="C128" s="33">
        <f>Sales!L271</f>
        <v>2970730</v>
      </c>
      <c r="D128" s="41">
        <f>Returns!L272</f>
        <v>2825904</v>
      </c>
      <c r="E128" s="34">
        <f t="shared" si="1"/>
        <v>0.95124901960124275</v>
      </c>
      <c r="F128" s="36"/>
      <c r="G128" s="36">
        <f t="shared" si="6"/>
        <v>1897993.865990832</v>
      </c>
      <c r="H128" s="36"/>
      <c r="I128" s="33"/>
      <c r="J128" s="33">
        <f t="shared" si="7"/>
        <v>1763238.0962284431</v>
      </c>
      <c r="K128" s="33"/>
      <c r="L128" s="33"/>
      <c r="M128" s="34">
        <f t="shared" si="8"/>
        <v>1.0486306230788467</v>
      </c>
      <c r="N128" s="33"/>
      <c r="O128" s="38"/>
      <c r="P128" s="38">
        <f t="shared" si="9"/>
        <v>1848985.4634843918</v>
      </c>
      <c r="Q128" s="38"/>
      <c r="S128" s="36"/>
      <c r="T128" s="38"/>
      <c r="U128" s="36"/>
      <c r="V128" s="38"/>
      <c r="W128" s="46"/>
      <c r="X128" s="47"/>
      <c r="Y128" s="36"/>
      <c r="Z128" s="38"/>
    </row>
    <row r="129" spans="2:28" x14ac:dyDescent="0.25">
      <c r="B129" s="27">
        <v>45443</v>
      </c>
      <c r="C129" s="30">
        <f>Sales!L272</f>
        <v>2333652</v>
      </c>
      <c r="D129" s="40">
        <f>Returns!L273</f>
        <v>2463948</v>
      </c>
      <c r="E129" s="31">
        <f t="shared" si="1"/>
        <v>1.0558335175938829</v>
      </c>
      <c r="F129" s="35"/>
      <c r="G129" s="35"/>
      <c r="H129" s="35">
        <f>_xlfn.FORECAST.ETS($B129,$D$5:$D$128,$B$5:$B$128,12,1)</f>
        <v>2857163.3965803217</v>
      </c>
      <c r="I129" s="30"/>
      <c r="J129" s="30"/>
      <c r="K129" s="30">
        <f>_xlfn.FORECAST.ETS($B129,$C$5:$C$128,$B$5:$B$128,12,1)</f>
        <v>2456005.3539292593</v>
      </c>
      <c r="L129" s="30"/>
      <c r="M129" s="30"/>
      <c r="N129" s="31">
        <f>_xlfn.FORECAST.ETS($B129,$E$5:$E$128,$B$5:$B$128,12,1)</f>
        <v>0.85142972387896754</v>
      </c>
      <c r="O129" s="37"/>
      <c r="P129" s="37"/>
      <c r="Q129" s="37">
        <f>K129*N129</f>
        <v>2091115.9603412552</v>
      </c>
      <c r="S129" s="35">
        <f>SUM(H132:H140)-SUM($D132:$D140)</f>
        <v>-2194670.4451131634</v>
      </c>
      <c r="T129" s="37">
        <f>SUM(Q132:Q140)-SUM($D132:$D140)</f>
        <v>-505259.76025586948</v>
      </c>
      <c r="U129" s="35">
        <f>ABS(S129)</f>
        <v>2194670.4451131634</v>
      </c>
      <c r="V129" s="37">
        <f>ABS(T129)</f>
        <v>505259.76025586948</v>
      </c>
      <c r="W129" s="54">
        <f>U129/SUM(D132:D140)</f>
        <v>0.1082214094344759</v>
      </c>
      <c r="X129" s="55">
        <f>V129/SUM(D132:D140)</f>
        <v>2.4914867517886557E-2</v>
      </c>
      <c r="Y129" s="35">
        <f>S129^2</f>
        <v>4816578362653.2109</v>
      </c>
      <c r="Z129" s="37">
        <f>T129^2</f>
        <v>255287425333.8187</v>
      </c>
    </row>
    <row r="130" spans="2:28" x14ac:dyDescent="0.25">
      <c r="B130" s="27">
        <v>45473</v>
      </c>
      <c r="C130" s="30">
        <f>Sales!L273</f>
        <v>2615547.0000000005</v>
      </c>
      <c r="D130" s="40">
        <f>Returns!L274</f>
        <v>2221140</v>
      </c>
      <c r="E130" s="31">
        <f t="shared" si="1"/>
        <v>0.8492066860201708</v>
      </c>
      <c r="F130" s="35"/>
      <c r="G130" s="35"/>
      <c r="H130" s="35">
        <f t="shared" ref="H130:H140" si="10">_xlfn.FORECAST.ETS($B130,$D$5:$D$128,$B$5:$B$128,12,1)</f>
        <v>2605493.009532026</v>
      </c>
      <c r="I130" s="30"/>
      <c r="J130" s="30"/>
      <c r="K130" s="30">
        <f t="shared" ref="K130:K140" si="11">_xlfn.FORECAST.ETS($B130,$C$5:$C$128,$B$5:$B$128,12,1)</f>
        <v>2185981.4001140846</v>
      </c>
      <c r="L130" s="30"/>
      <c r="M130" s="30"/>
      <c r="N130" s="31">
        <f t="shared" ref="N130:N140" si="12">_xlfn.FORECAST.ETS($B130,$E$5:$E$128,$B$5:$B$128,12,1)</f>
        <v>0.78464017754222826</v>
      </c>
      <c r="O130" s="37"/>
      <c r="P130" s="37"/>
      <c r="Q130" s="37">
        <f t="shared" ref="Q130:Q140" si="13">K130*N130</f>
        <v>1715208.833889524</v>
      </c>
      <c r="S130" s="35"/>
      <c r="T130" s="37"/>
      <c r="U130" s="35"/>
      <c r="V130" s="37"/>
      <c r="W130" s="44"/>
      <c r="X130" s="45"/>
      <c r="Y130" s="35"/>
      <c r="Z130" s="37"/>
    </row>
    <row r="131" spans="2:28" x14ac:dyDescent="0.25">
      <c r="B131" s="27">
        <v>45504</v>
      </c>
      <c r="C131" s="30">
        <f>Sales!L274</f>
        <v>2581654</v>
      </c>
      <c r="D131" s="40">
        <f>Returns!L275</f>
        <v>2539416</v>
      </c>
      <c r="E131" s="31">
        <f t="shared" si="1"/>
        <v>0.98363917085713271</v>
      </c>
      <c r="F131" s="35"/>
      <c r="G131" s="35"/>
      <c r="H131" s="35">
        <f t="shared" si="10"/>
        <v>2515970.5422910042</v>
      </c>
      <c r="I131" s="30"/>
      <c r="J131" s="30"/>
      <c r="K131" s="30">
        <f t="shared" si="11"/>
        <v>2682231.5165989855</v>
      </c>
      <c r="L131" s="30"/>
      <c r="M131" s="30"/>
      <c r="N131" s="31">
        <f t="shared" si="12"/>
        <v>0.96687205340289373</v>
      </c>
      <c r="O131" s="37"/>
      <c r="P131" s="37"/>
      <c r="Q131" s="37">
        <f t="shared" si="13"/>
        <v>2593374.694156019</v>
      </c>
      <c r="S131" s="35"/>
      <c r="T131" s="37"/>
      <c r="U131" s="35"/>
      <c r="V131" s="37"/>
      <c r="W131" s="44"/>
      <c r="X131" s="45"/>
      <c r="Y131" s="35"/>
      <c r="Z131" s="37"/>
    </row>
    <row r="132" spans="2:28" x14ac:dyDescent="0.25">
      <c r="B132" s="27">
        <v>45535</v>
      </c>
      <c r="C132" s="30">
        <f>Sales!L275</f>
        <v>2335928</v>
      </c>
      <c r="D132" s="40">
        <f>Returns!L276</f>
        <v>2528544</v>
      </c>
      <c r="E132" s="31">
        <f t="shared" si="1"/>
        <v>1.0824580209663996</v>
      </c>
      <c r="F132" s="35"/>
      <c r="G132" s="35"/>
      <c r="H132" s="35">
        <f t="shared" si="10"/>
        <v>2578036.6744084018</v>
      </c>
      <c r="I132" s="30"/>
      <c r="J132" s="30"/>
      <c r="K132" s="30">
        <f t="shared" si="11"/>
        <v>3019054.1903057029</v>
      </c>
      <c r="L132" s="30"/>
      <c r="M132" s="30"/>
      <c r="N132" s="31">
        <f t="shared" si="12"/>
        <v>0.95093826605342302</v>
      </c>
      <c r="O132" s="37"/>
      <c r="P132" s="37"/>
      <c r="Q132" s="37">
        <f t="shared" si="13"/>
        <v>2870934.1568506262</v>
      </c>
      <c r="S132" s="35"/>
      <c r="T132" s="37"/>
      <c r="U132" s="35"/>
      <c r="V132" s="37"/>
      <c r="W132" s="44"/>
      <c r="X132" s="45"/>
      <c r="Y132" s="35"/>
      <c r="Z132" s="37"/>
    </row>
    <row r="133" spans="2:28" x14ac:dyDescent="0.25">
      <c r="B133" s="27">
        <v>45565</v>
      </c>
      <c r="C133" s="30">
        <f>Sales!L276</f>
        <v>2354667.0000000033</v>
      </c>
      <c r="D133" s="40">
        <f>Returns!L277</f>
        <v>2309016</v>
      </c>
      <c r="E133" s="31">
        <f t="shared" si="1"/>
        <v>0.98061254521339825</v>
      </c>
      <c r="F133" s="35"/>
      <c r="G133" s="35"/>
      <c r="H133" s="35">
        <f t="shared" si="10"/>
        <v>2512836.8803959661</v>
      </c>
      <c r="I133" s="30"/>
      <c r="J133" s="30"/>
      <c r="K133" s="30">
        <f t="shared" si="11"/>
        <v>2676007.3299773992</v>
      </c>
      <c r="L133" s="30"/>
      <c r="M133" s="30"/>
      <c r="N133" s="31">
        <f t="shared" si="12"/>
        <v>0.87361655555110018</v>
      </c>
      <c r="O133" s="37"/>
      <c r="P133" s="37"/>
      <c r="Q133" s="37">
        <f t="shared" si="13"/>
        <v>2337804.3062443519</v>
      </c>
      <c r="S133" s="35"/>
      <c r="T133" s="37"/>
      <c r="U133" s="35"/>
      <c r="V133" s="37"/>
      <c r="W133" s="44"/>
      <c r="X133" s="45"/>
      <c r="Y133" s="35"/>
      <c r="Z133" s="37"/>
    </row>
    <row r="134" spans="2:28" x14ac:dyDescent="0.25">
      <c r="B134" s="27">
        <v>45596</v>
      </c>
      <c r="C134" s="30">
        <f>Sales!L277</f>
        <v>2344685.0000000005</v>
      </c>
      <c r="D134" s="40">
        <f>Returns!L278</f>
        <v>2564076</v>
      </c>
      <c r="E134" s="31">
        <f t="shared" ref="E134:E140" si="14">IFERROR(D134/C134,0)</f>
        <v>1.0935694986746618</v>
      </c>
      <c r="F134" s="35"/>
      <c r="G134" s="35"/>
      <c r="H134" s="35">
        <f t="shared" si="10"/>
        <v>2313061.5221301662</v>
      </c>
      <c r="I134" s="30"/>
      <c r="J134" s="30"/>
      <c r="K134" s="30">
        <f t="shared" si="11"/>
        <v>2822630.1436019624</v>
      </c>
      <c r="L134" s="30"/>
      <c r="M134" s="30"/>
      <c r="N134" s="31">
        <f t="shared" si="12"/>
        <v>1.0266127634540021</v>
      </c>
      <c r="O134" s="37"/>
      <c r="P134" s="37"/>
      <c r="Q134" s="37">
        <f t="shared" si="13"/>
        <v>2897748.1319317776</v>
      </c>
      <c r="S134" s="35"/>
      <c r="T134" s="37"/>
      <c r="U134" s="35"/>
      <c r="V134" s="37"/>
      <c r="W134" s="44"/>
      <c r="X134" s="45"/>
      <c r="Y134" s="35"/>
      <c r="Z134" s="37"/>
    </row>
    <row r="135" spans="2:28" x14ac:dyDescent="0.25">
      <c r="B135" s="27">
        <v>45626</v>
      </c>
      <c r="C135" s="30">
        <f>Sales!L278</f>
        <v>2286819.0000000037</v>
      </c>
      <c r="D135" s="40">
        <f>Returns!L279</f>
        <v>2106672</v>
      </c>
      <c r="E135" s="31">
        <f t="shared" si="14"/>
        <v>0.92122376104099035</v>
      </c>
      <c r="F135" s="35"/>
      <c r="G135" s="35"/>
      <c r="H135" s="35">
        <f t="shared" si="10"/>
        <v>2201380.3355738781</v>
      </c>
      <c r="I135" s="30"/>
      <c r="J135" s="30"/>
      <c r="K135" s="30">
        <f t="shared" si="11"/>
        <v>2462236.033998332</v>
      </c>
      <c r="L135" s="30"/>
      <c r="M135" s="30"/>
      <c r="N135" s="31">
        <f t="shared" si="12"/>
        <v>0.85910680004322815</v>
      </c>
      <c r="O135" s="37"/>
      <c r="P135" s="37"/>
      <c r="Q135" s="37">
        <f t="shared" si="13"/>
        <v>2115323.7201194363</v>
      </c>
      <c r="S135" s="35"/>
      <c r="T135" s="37"/>
      <c r="U135" s="35"/>
      <c r="V135" s="37"/>
      <c r="W135" s="44"/>
      <c r="X135" s="45"/>
      <c r="Y135" s="35"/>
      <c r="Z135" s="37"/>
    </row>
    <row r="136" spans="2:28" x14ac:dyDescent="0.25">
      <c r="B136" s="27">
        <v>45657</v>
      </c>
      <c r="C136" s="30">
        <f>Sales!L279</f>
        <v>2268062.0000000047</v>
      </c>
      <c r="D136" s="40">
        <f>Returns!L280</f>
        <v>2073696</v>
      </c>
      <c r="E136" s="31">
        <f t="shared" si="14"/>
        <v>0.91430304815300278</v>
      </c>
      <c r="F136" s="35"/>
      <c r="G136" s="35"/>
      <c r="H136" s="35">
        <f t="shared" si="10"/>
        <v>1544697.0212896669</v>
      </c>
      <c r="I136" s="30"/>
      <c r="J136" s="30"/>
      <c r="K136" s="30">
        <f t="shared" si="11"/>
        <v>2353302.2666226393</v>
      </c>
      <c r="L136" s="30"/>
      <c r="M136" s="30"/>
      <c r="N136" s="31">
        <f t="shared" si="12"/>
        <v>0.73007133570505089</v>
      </c>
      <c r="O136" s="37"/>
      <c r="P136" s="37"/>
      <c r="Q136" s="37">
        <f t="shared" si="13"/>
        <v>1718078.5291109141</v>
      </c>
      <c r="S136" s="35"/>
      <c r="T136" s="37"/>
      <c r="U136" s="35"/>
      <c r="V136" s="37"/>
      <c r="W136" s="44"/>
      <c r="X136" s="45"/>
      <c r="Y136" s="35"/>
      <c r="Z136" s="37"/>
    </row>
    <row r="137" spans="2:28" x14ac:dyDescent="0.25">
      <c r="B137" s="27">
        <v>45688</v>
      </c>
      <c r="C137" s="30">
        <f>Sales!L280</f>
        <v>2331734.9999999967</v>
      </c>
      <c r="D137" s="40">
        <f>Returns!L281</f>
        <v>2430588</v>
      </c>
      <c r="E137" s="31">
        <f t="shared" si="14"/>
        <v>1.0423946117376131</v>
      </c>
      <c r="F137" s="35"/>
      <c r="G137" s="35"/>
      <c r="H137" s="35">
        <f t="shared" si="10"/>
        <v>1689810.0047261193</v>
      </c>
      <c r="I137" s="30"/>
      <c r="J137" s="30"/>
      <c r="K137" s="30">
        <f t="shared" si="11"/>
        <v>2164006.7672083084</v>
      </c>
      <c r="L137" s="30"/>
      <c r="M137" s="30"/>
      <c r="N137" s="31">
        <f t="shared" si="12"/>
        <v>1.0549327641102948</v>
      </c>
      <c r="O137" s="37"/>
      <c r="P137" s="37"/>
      <c r="Q137" s="37">
        <f t="shared" si="13"/>
        <v>2282881.6404844439</v>
      </c>
      <c r="S137" s="35"/>
      <c r="T137" s="37"/>
      <c r="U137" s="35"/>
      <c r="V137" s="37"/>
      <c r="W137" s="44"/>
      <c r="X137" s="45"/>
      <c r="Y137" s="35"/>
      <c r="Z137" s="37"/>
    </row>
    <row r="138" spans="2:28" x14ac:dyDescent="0.25">
      <c r="B138" s="27">
        <v>45716</v>
      </c>
      <c r="C138" s="30">
        <f>Sales!L281</f>
        <v>2009407.0000000012</v>
      </c>
      <c r="D138" s="40">
        <f>Returns!L282</f>
        <v>1739400</v>
      </c>
      <c r="E138" s="31">
        <f t="shared" si="14"/>
        <v>0.86562851627370607</v>
      </c>
      <c r="F138" s="35"/>
      <c r="G138" s="35"/>
      <c r="H138" s="35">
        <f t="shared" si="10"/>
        <v>1700990.9446572021</v>
      </c>
      <c r="I138" s="30"/>
      <c r="J138" s="30"/>
      <c r="K138" s="30">
        <f t="shared" si="11"/>
        <v>1652394.7599710934</v>
      </c>
      <c r="L138" s="30"/>
      <c r="M138" s="30"/>
      <c r="N138" s="31">
        <f t="shared" si="12"/>
        <v>0.93870786269029194</v>
      </c>
      <c r="O138" s="37"/>
      <c r="P138" s="37"/>
      <c r="Q138" s="37">
        <f t="shared" si="13"/>
        <v>1551115.9534531031</v>
      </c>
      <c r="S138" s="35"/>
      <c r="T138" s="37"/>
      <c r="U138" s="35"/>
      <c r="V138" s="37"/>
      <c r="W138" s="44"/>
      <c r="X138" s="45"/>
      <c r="Y138" s="35"/>
      <c r="Z138" s="37"/>
    </row>
    <row r="139" spans="2:28" x14ac:dyDescent="0.25">
      <c r="B139" s="27">
        <v>45747</v>
      </c>
      <c r="C139" s="30">
        <f>Sales!L282</f>
        <v>2211298.0000000056</v>
      </c>
      <c r="D139" s="40">
        <f>Returns!L283</f>
        <v>2154960</v>
      </c>
      <c r="E139" s="31">
        <f t="shared" si="14"/>
        <v>0.97452265592425558</v>
      </c>
      <c r="F139" s="35"/>
      <c r="G139" s="35"/>
      <c r="H139" s="35">
        <f t="shared" si="10"/>
        <v>1416415.4425043976</v>
      </c>
      <c r="I139" s="30"/>
      <c r="J139" s="30"/>
      <c r="K139" s="30">
        <f t="shared" si="11"/>
        <v>2141033.5235662763</v>
      </c>
      <c r="L139" s="30"/>
      <c r="M139" s="30"/>
      <c r="N139" s="31">
        <f t="shared" si="12"/>
        <v>0.86503454314644457</v>
      </c>
      <c r="O139" s="37"/>
      <c r="P139" s="37"/>
      <c r="Q139" s="37">
        <f t="shared" si="13"/>
        <v>1852067.9559193763</v>
      </c>
      <c r="S139" s="35"/>
      <c r="T139" s="37"/>
      <c r="U139" s="35"/>
      <c r="V139" s="37"/>
      <c r="W139" s="44"/>
      <c r="X139" s="45"/>
      <c r="Y139" s="35"/>
      <c r="Z139" s="37"/>
    </row>
    <row r="140" spans="2:28" x14ac:dyDescent="0.25">
      <c r="B140" s="27">
        <v>45777</v>
      </c>
      <c r="C140" s="30">
        <f>Sales!L283</f>
        <v>2339133.0000000028</v>
      </c>
      <c r="D140" s="40">
        <f>Returns!L284</f>
        <v>2372496</v>
      </c>
      <c r="E140" s="31">
        <f t="shared" si="14"/>
        <v>1.0142629769234999</v>
      </c>
      <c r="F140" s="35"/>
      <c r="G140" s="35"/>
      <c r="H140" s="35">
        <f t="shared" si="10"/>
        <v>2127548.729201037</v>
      </c>
      <c r="I140" s="30"/>
      <c r="J140" s="30"/>
      <c r="K140" s="30">
        <f t="shared" si="11"/>
        <v>2243311.2114344165</v>
      </c>
      <c r="L140" s="30"/>
      <c r="M140" s="30"/>
      <c r="N140" s="31">
        <f t="shared" si="12"/>
        <v>0.95761739819259395</v>
      </c>
      <c r="O140" s="37"/>
      <c r="P140" s="37"/>
      <c r="Q140" s="39">
        <f t="shared" si="13"/>
        <v>2148233.8456301019</v>
      </c>
      <c r="S140" s="35"/>
      <c r="T140" s="37"/>
      <c r="U140" s="35"/>
      <c r="V140" s="37"/>
      <c r="W140" s="44"/>
      <c r="X140" s="45"/>
      <c r="Y140" s="35"/>
      <c r="Z140" s="37"/>
    </row>
    <row r="141" spans="2:28" x14ac:dyDescent="0.25">
      <c r="B141" s="27"/>
      <c r="C141" s="30"/>
      <c r="D141" s="30"/>
      <c r="E141" s="31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2:28" x14ac:dyDescent="0.25">
      <c r="B142" s="27"/>
      <c r="C142" s="30"/>
      <c r="D142" s="30"/>
      <c r="E142" s="31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S142" s="65" t="s">
        <v>64</v>
      </c>
      <c r="T142" s="65"/>
      <c r="U142" s="65" t="s">
        <v>60</v>
      </c>
      <c r="V142" s="65"/>
      <c r="W142" s="65" t="s">
        <v>61</v>
      </c>
      <c r="X142" s="65"/>
      <c r="Y142" s="65" t="s">
        <v>62</v>
      </c>
      <c r="Z142" s="65"/>
      <c r="AA142" s="65" t="s">
        <v>68</v>
      </c>
      <c r="AB142" s="65"/>
    </row>
    <row r="143" spans="2:28" x14ac:dyDescent="0.25">
      <c r="B143" s="27"/>
      <c r="C143" s="30"/>
      <c r="D143" s="30"/>
      <c r="E143" s="31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S143" s="42" t="s">
        <v>55</v>
      </c>
      <c r="T143" s="43" t="s">
        <v>63</v>
      </c>
      <c r="U143" s="42" t="s">
        <v>55</v>
      </c>
      <c r="V143" s="43" t="s">
        <v>63</v>
      </c>
      <c r="W143" s="42" t="s">
        <v>55</v>
      </c>
      <c r="X143" s="43" t="s">
        <v>63</v>
      </c>
      <c r="Y143" s="42" t="s">
        <v>55</v>
      </c>
      <c r="Z143" s="43" t="s">
        <v>63</v>
      </c>
      <c r="AA143" s="42" t="s">
        <v>55</v>
      </c>
      <c r="AB143" s="43" t="s">
        <v>63</v>
      </c>
    </row>
    <row r="144" spans="2:28" x14ac:dyDescent="0.25">
      <c r="R144" t="s">
        <v>57</v>
      </c>
      <c r="S144" s="48">
        <f>AVERAGE(S105:S116)</f>
        <v>-11334301.657859012</v>
      </c>
      <c r="T144" s="48">
        <f t="shared" ref="T144:X144" si="15">AVERAGE(T105:T116)</f>
        <v>-16554282.838572374</v>
      </c>
      <c r="U144" s="48">
        <f t="shared" si="15"/>
        <v>11334301.657859012</v>
      </c>
      <c r="V144" s="48">
        <f t="shared" si="15"/>
        <v>16554282.838572374</v>
      </c>
      <c r="W144" s="49">
        <f t="shared" si="15"/>
        <v>0.49716009821607055</v>
      </c>
      <c r="X144" s="49">
        <f t="shared" si="15"/>
        <v>0.72612580204397692</v>
      </c>
      <c r="Y144" s="48">
        <f>SQRT(AVERAGE(Y105:Y116))</f>
        <v>11334301.657859012</v>
      </c>
      <c r="Z144" s="48">
        <f>SQRT(AVERAGE(Z105:Z116))</f>
        <v>16554282.838572374</v>
      </c>
    </row>
    <row r="145" spans="18:28" x14ac:dyDescent="0.25">
      <c r="R145" t="s">
        <v>58</v>
      </c>
      <c r="S145" s="48">
        <f t="shared" ref="S145:X145" si="16">AVERAGE(S117:S128)</f>
        <v>-5116033.181690529</v>
      </c>
      <c r="T145" s="48">
        <f t="shared" si="16"/>
        <v>515372.30698623136</v>
      </c>
      <c r="U145" s="48">
        <f t="shared" si="16"/>
        <v>5116033.181690529</v>
      </c>
      <c r="V145" s="48">
        <f t="shared" si="16"/>
        <v>515372.30698623136</v>
      </c>
      <c r="W145" s="49">
        <f t="shared" si="16"/>
        <v>0.23222931532426325</v>
      </c>
      <c r="X145" s="49">
        <f t="shared" si="16"/>
        <v>2.3394015194590716E-2</v>
      </c>
      <c r="Y145" s="48">
        <f>SQRT(AVERAGE(Y117:Y128))</f>
        <v>5116033.181690529</v>
      </c>
      <c r="Z145" s="48">
        <f>SQRT(AVERAGE(Z117:Z128))</f>
        <v>515372.30698623136</v>
      </c>
    </row>
    <row r="146" spans="18:28" x14ac:dyDescent="0.25">
      <c r="R146" t="s">
        <v>59</v>
      </c>
      <c r="S146" s="56">
        <f t="shared" ref="S146:X146" si="17">AVERAGE(S129:S140)</f>
        <v>-2194670.4451131634</v>
      </c>
      <c r="T146" s="56">
        <f t="shared" si="17"/>
        <v>-505259.76025586948</v>
      </c>
      <c r="U146" s="56">
        <f t="shared" si="17"/>
        <v>2194670.4451131634</v>
      </c>
      <c r="V146" s="56">
        <f t="shared" si="17"/>
        <v>505259.76025586948</v>
      </c>
      <c r="W146" s="57">
        <f t="shared" si="17"/>
        <v>0.1082214094344759</v>
      </c>
      <c r="X146" s="57">
        <f t="shared" si="17"/>
        <v>2.4914867517886557E-2</v>
      </c>
      <c r="Y146" s="56">
        <f>SQRT(AVERAGE(Y129:Y140))</f>
        <v>2194670.4451131634</v>
      </c>
      <c r="Z146" s="56">
        <f>SQRT(AVERAGE(Z129:Z140))</f>
        <v>505259.76025586948</v>
      </c>
      <c r="AA146" s="52"/>
      <c r="AB146" s="52"/>
    </row>
    <row r="147" spans="18:28" x14ac:dyDescent="0.25">
      <c r="R147" t="s">
        <v>69</v>
      </c>
      <c r="S147" s="48">
        <f>AVERAGE(S144:S146)</f>
        <v>-6215001.7615542347</v>
      </c>
      <c r="T147" s="48">
        <f t="shared" ref="T147:X147" si="18">AVERAGE(T144:T146)</f>
        <v>-5514723.4306140039</v>
      </c>
      <c r="U147" s="48">
        <f t="shared" si="18"/>
        <v>6215001.7615542347</v>
      </c>
      <c r="V147" s="48">
        <f t="shared" si="18"/>
        <v>5858304.9686048245</v>
      </c>
      <c r="W147" s="49">
        <f t="shared" si="18"/>
        <v>0.2792036076582699</v>
      </c>
      <c r="X147" s="49">
        <f t="shared" si="18"/>
        <v>0.25814489491881804</v>
      </c>
      <c r="Y147" s="48">
        <f>AVERAGE(Y144:Y146)</f>
        <v>6215001.7615542347</v>
      </c>
      <c r="Z147" s="48">
        <f>AVERAGE(Z144:Z146)</f>
        <v>5858304.9686048245</v>
      </c>
      <c r="AA147" s="30">
        <f>SQRT(AVERAGE(Y105,Y117,Y129))</f>
        <v>7290559.373833105</v>
      </c>
      <c r="AB147" s="30">
        <f>SQRT(AVERAGE(Z105,Z117,Z129))</f>
        <v>9566698.7747357916</v>
      </c>
    </row>
    <row r="148" spans="18:28" x14ac:dyDescent="0.25">
      <c r="R148" t="s">
        <v>70</v>
      </c>
      <c r="S148" s="48">
        <f>ABS(S147)</f>
        <v>6215001.7615542347</v>
      </c>
      <c r="T148" s="48">
        <f>ABS(T147)</f>
        <v>5514723.4306140039</v>
      </c>
      <c r="U148" s="48"/>
      <c r="V148" s="48"/>
      <c r="W148" s="49"/>
      <c r="X148" s="49"/>
      <c r="AA148" s="30"/>
      <c r="AB148" s="30"/>
    </row>
    <row r="149" spans="18:28" x14ac:dyDescent="0.25">
      <c r="S149" s="65" t="s">
        <v>65</v>
      </c>
      <c r="T149" s="65"/>
      <c r="U149" s="65"/>
      <c r="V149" s="65"/>
      <c r="W149" s="65"/>
      <c r="X149" s="65"/>
      <c r="Y149" s="65"/>
      <c r="Z149" s="65"/>
    </row>
    <row r="150" spans="18:28" x14ac:dyDescent="0.25">
      <c r="S150" s="65" t="s">
        <v>64</v>
      </c>
      <c r="T150" s="65"/>
      <c r="U150" s="65" t="s">
        <v>60</v>
      </c>
      <c r="V150" s="65"/>
      <c r="W150" s="65" t="s">
        <v>61</v>
      </c>
      <c r="X150" s="65"/>
      <c r="Y150" s="65" t="s">
        <v>62</v>
      </c>
      <c r="Z150" s="65"/>
      <c r="AA150" s="65" t="s">
        <v>68</v>
      </c>
      <c r="AB150" s="65"/>
    </row>
    <row r="151" spans="18:28" x14ac:dyDescent="0.25">
      <c r="S151" s="42" t="s">
        <v>55</v>
      </c>
      <c r="T151" s="43" t="s">
        <v>63</v>
      </c>
      <c r="U151" s="42" t="s">
        <v>55</v>
      </c>
      <c r="V151" s="43" t="s">
        <v>63</v>
      </c>
      <c r="W151" s="42" t="s">
        <v>55</v>
      </c>
      <c r="X151" s="43" t="s">
        <v>63</v>
      </c>
      <c r="Y151" s="42" t="s">
        <v>55</v>
      </c>
      <c r="Z151" s="43" t="s">
        <v>63</v>
      </c>
      <c r="AA151" s="42" t="s">
        <v>55</v>
      </c>
      <c r="AB151" s="43" t="s">
        <v>63</v>
      </c>
    </row>
    <row r="152" spans="18:28" x14ac:dyDescent="0.25">
      <c r="R152" t="s">
        <v>57</v>
      </c>
      <c r="S152">
        <f t="shared" ref="S152:S154" si="19">IF(ABS(S144)&lt;=ABS(T144),1,2)</f>
        <v>1</v>
      </c>
      <c r="T152">
        <f t="shared" ref="T152:T154" si="20">IF(ABS(T144)&lt;=ABS(S144),1,2)</f>
        <v>2</v>
      </c>
      <c r="U152" s="50">
        <f>RANK(U144,$U144:$V144,1)</f>
        <v>1</v>
      </c>
      <c r="V152">
        <f>RANK(V144,$U144:$V144,1)</f>
        <v>2</v>
      </c>
      <c r="W152" s="50">
        <f>RANK(W144,$W144:$X144,1)</f>
        <v>1</v>
      </c>
      <c r="X152">
        <f>RANK(X144,$W144:$X144,1)</f>
        <v>2</v>
      </c>
      <c r="Y152" s="50">
        <f>RANK(Y144,$Y144:$Z144,1)</f>
        <v>1</v>
      </c>
      <c r="Z152">
        <f>RANK(Z144,$Y144:$Z144,1)</f>
        <v>2</v>
      </c>
    </row>
    <row r="153" spans="18:28" x14ac:dyDescent="0.25">
      <c r="R153" t="s">
        <v>58</v>
      </c>
      <c r="S153">
        <f t="shared" si="19"/>
        <v>2</v>
      </c>
      <c r="T153">
        <f t="shared" si="20"/>
        <v>1</v>
      </c>
      <c r="U153" s="50">
        <f t="shared" ref="U153:V154" si="21">RANK(U145,$U145:$V145,1)</f>
        <v>2</v>
      </c>
      <c r="V153">
        <f t="shared" si="21"/>
        <v>1</v>
      </c>
      <c r="W153" s="50">
        <f t="shared" ref="W153:X154" si="22">RANK(W145,$W145:$X145,1)</f>
        <v>2</v>
      </c>
      <c r="X153">
        <f t="shared" si="22"/>
        <v>1</v>
      </c>
      <c r="Y153" s="50">
        <f t="shared" ref="Y153:Z154" si="23">RANK(Y145,$Y145:$Z145,1)</f>
        <v>2</v>
      </c>
      <c r="Z153">
        <f t="shared" si="23"/>
        <v>1</v>
      </c>
    </row>
    <row r="154" spans="18:28" x14ac:dyDescent="0.25">
      <c r="R154" t="s">
        <v>59</v>
      </c>
      <c r="S154" s="52">
        <f t="shared" si="19"/>
        <v>2</v>
      </c>
      <c r="T154" s="59">
        <f t="shared" si="20"/>
        <v>1</v>
      </c>
      <c r="U154" s="58">
        <f t="shared" si="21"/>
        <v>2</v>
      </c>
      <c r="V154" s="52">
        <f t="shared" si="21"/>
        <v>1</v>
      </c>
      <c r="W154" s="58">
        <f t="shared" si="22"/>
        <v>2</v>
      </c>
      <c r="X154" s="52">
        <f t="shared" si="22"/>
        <v>1</v>
      </c>
      <c r="Y154" s="58">
        <f t="shared" si="23"/>
        <v>2</v>
      </c>
      <c r="Z154" s="52">
        <f t="shared" si="23"/>
        <v>1</v>
      </c>
      <c r="AA154" s="52"/>
      <c r="AB154" s="52"/>
    </row>
    <row r="155" spans="18:28" x14ac:dyDescent="0.25">
      <c r="R155" t="s">
        <v>69</v>
      </c>
      <c r="S155">
        <f>IF(ABS(S147)&lt;=ABS(T147),1,2)</f>
        <v>2</v>
      </c>
      <c r="T155">
        <f>IF(ABS(T147)&lt;=ABS(S147),1,2)</f>
        <v>1</v>
      </c>
      <c r="U155">
        <f>RANK(U147,$U147:$V147,1)</f>
        <v>2</v>
      </c>
      <c r="V155">
        <f>RANK(V147,$U147:$V147,1)</f>
        <v>1</v>
      </c>
      <c r="W155">
        <f>RANK(W147,$W147:$X147,1)</f>
        <v>2</v>
      </c>
      <c r="X155">
        <f>RANK(X147,$W147:$X147,1)</f>
        <v>1</v>
      </c>
      <c r="Y155">
        <f>RANK(Y147,$Y147:$Z147,1)</f>
        <v>2</v>
      </c>
      <c r="Z155">
        <f>RANK(Z147,$Y147:$Z147,1)</f>
        <v>1</v>
      </c>
      <c r="AA155">
        <f>RANK(AA147,$AA147:$AB147,1)</f>
        <v>1</v>
      </c>
      <c r="AB155">
        <f>RANK(AB147,$AA147:$AB147,1)</f>
        <v>2</v>
      </c>
    </row>
    <row r="157" spans="18:28" x14ac:dyDescent="0.25">
      <c r="S157" s="64" t="s">
        <v>66</v>
      </c>
      <c r="T157" s="64"/>
    </row>
    <row r="158" spans="18:28" x14ac:dyDescent="0.25">
      <c r="S158" s="42" t="s">
        <v>55</v>
      </c>
      <c r="T158" s="43" t="s">
        <v>63</v>
      </c>
      <c r="V158" s="52" t="s">
        <v>67</v>
      </c>
    </row>
    <row r="159" spans="18:28" x14ac:dyDescent="0.25">
      <c r="S159" s="51">
        <f>AVERAGE(S155,U155,W155,Y155)</f>
        <v>2</v>
      </c>
      <c r="T159" s="51">
        <f>AVERAGE(T155,V155,X155,Z155)</f>
        <v>1</v>
      </c>
      <c r="V159" s="53" t="str">
        <f>IF(S159&lt;=T159,$S$158,$T$158)</f>
        <v>Returns as %</v>
      </c>
    </row>
    <row r="162" spans="19:20" x14ac:dyDescent="0.25">
      <c r="S162" s="49"/>
      <c r="T162" s="49"/>
    </row>
  </sheetData>
  <mergeCells count="23">
    <mergeCell ref="S157:T157"/>
    <mergeCell ref="AA142:AB142"/>
    <mergeCell ref="S149:Z149"/>
    <mergeCell ref="S150:T150"/>
    <mergeCell ref="U150:V150"/>
    <mergeCell ref="W150:X150"/>
    <mergeCell ref="Y150:Z150"/>
    <mergeCell ref="AA150:AB150"/>
    <mergeCell ref="S142:T142"/>
    <mergeCell ref="U142:V142"/>
    <mergeCell ref="W142:X142"/>
    <mergeCell ref="Y142:Z142"/>
    <mergeCell ref="U103:V103"/>
    <mergeCell ref="W103:X103"/>
    <mergeCell ref="Y103:Z103"/>
    <mergeCell ref="F104:H104"/>
    <mergeCell ref="O104:Q104"/>
    <mergeCell ref="S103:T103"/>
    <mergeCell ref="C2:E2"/>
    <mergeCell ref="F2:Q2"/>
    <mergeCell ref="C3:E3"/>
    <mergeCell ref="F3:H3"/>
    <mergeCell ref="I3:Q3"/>
  </mergeCells>
  <pageMargins left="0.7" right="0.7" top="0.75" bottom="0.75" header="0.3" footer="0.3"/>
  <customProperties>
    <customPr name="OrphanNamesChecked" r:id="rId1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AB4B0-ECFC-49DD-8D9C-D3B06E60C049}">
  <dimension ref="B2:AB162"/>
  <sheetViews>
    <sheetView topLeftCell="I1" workbookViewId="0">
      <pane ySplit="4" topLeftCell="A129" activePane="bottomLeft" state="frozen"/>
      <selection activeCell="R159" sqref="R159"/>
      <selection pane="bottomLeft" activeCell="R159" sqref="R159"/>
    </sheetView>
  </sheetViews>
  <sheetFormatPr defaultRowHeight="15" x14ac:dyDescent="0.25"/>
  <cols>
    <col min="2" max="2" width="14.7109375" bestFit="1" customWidth="1"/>
    <col min="3" max="17" width="13" customWidth="1"/>
    <col min="18" max="18" width="22.5703125" bestFit="1" customWidth="1"/>
    <col min="19" max="19" width="13.28515625" bestFit="1" customWidth="1"/>
    <col min="20" max="20" width="12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2.140625" bestFit="1" customWidth="1"/>
    <col min="25" max="26" width="20" bestFit="1" customWidth="1"/>
    <col min="27" max="28" width="14.7109375" customWidth="1"/>
  </cols>
  <sheetData>
    <row r="2" spans="2:17" x14ac:dyDescent="0.25">
      <c r="C2" s="61" t="s">
        <v>41</v>
      </c>
      <c r="D2" s="61"/>
      <c r="E2" s="61"/>
      <c r="F2" s="61" t="s">
        <v>44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x14ac:dyDescent="0.25">
      <c r="C3" s="62"/>
      <c r="D3" s="62"/>
      <c r="E3" s="62"/>
      <c r="F3" s="63" t="s">
        <v>55</v>
      </c>
      <c r="G3" s="63"/>
      <c r="H3" s="63"/>
      <c r="I3" s="63" t="s">
        <v>56</v>
      </c>
      <c r="J3" s="63"/>
      <c r="K3" s="63"/>
      <c r="L3" s="63"/>
      <c r="M3" s="63"/>
      <c r="N3" s="63"/>
      <c r="O3" s="63"/>
      <c r="P3" s="63"/>
      <c r="Q3" s="63"/>
    </row>
    <row r="4" spans="2:17" x14ac:dyDescent="0.25">
      <c r="B4" t="s">
        <v>0</v>
      </c>
      <c r="C4" s="26" t="s">
        <v>42</v>
      </c>
      <c r="D4" s="26" t="s">
        <v>43</v>
      </c>
      <c r="E4" s="26" t="s">
        <v>45</v>
      </c>
      <c r="F4" s="26" t="s">
        <v>49</v>
      </c>
      <c r="G4" s="26" t="s">
        <v>50</v>
      </c>
      <c r="H4" s="26" t="s">
        <v>51</v>
      </c>
      <c r="I4" s="26" t="s">
        <v>46</v>
      </c>
      <c r="J4" s="26" t="s">
        <v>47</v>
      </c>
      <c r="K4" s="26" t="s">
        <v>48</v>
      </c>
      <c r="L4" s="26" t="s">
        <v>52</v>
      </c>
      <c r="M4" s="26" t="s">
        <v>53</v>
      </c>
      <c r="N4" s="26" t="s">
        <v>54</v>
      </c>
      <c r="O4" s="26" t="s">
        <v>49</v>
      </c>
      <c r="P4" s="26" t="s">
        <v>50</v>
      </c>
      <c r="Q4" s="26" t="s">
        <v>51</v>
      </c>
    </row>
    <row r="5" spans="2:17" x14ac:dyDescent="0.25">
      <c r="B5" s="27">
        <v>41670</v>
      </c>
      <c r="C5" s="30">
        <f>Sales!M148</f>
        <v>993</v>
      </c>
      <c r="D5" s="30">
        <f>Returns!M149</f>
        <v>264</v>
      </c>
      <c r="E5" s="31">
        <f>IFERROR(D5/C5,0)</f>
        <v>0.26586102719033233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2:17" x14ac:dyDescent="0.25">
      <c r="B6" s="27">
        <v>41698</v>
      </c>
      <c r="C6" s="30">
        <f>Sales!M149</f>
        <v>718</v>
      </c>
      <c r="D6" s="30">
        <f>Returns!M150</f>
        <v>192</v>
      </c>
      <c r="E6" s="31">
        <f t="shared" ref="E6:E69" si="0">IFERROR(D6/C6,0)</f>
        <v>0.26740947075208915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2:17" x14ac:dyDescent="0.25">
      <c r="B7" s="27">
        <v>41729</v>
      </c>
      <c r="C7" s="30">
        <f>Sales!M150</f>
        <v>642</v>
      </c>
      <c r="D7" s="30">
        <f>Returns!M151</f>
        <v>144</v>
      </c>
      <c r="E7" s="31">
        <f t="shared" si="0"/>
        <v>0.22429906542056074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2:17" x14ac:dyDescent="0.25">
      <c r="B8" s="27">
        <v>41759</v>
      </c>
      <c r="C8" s="30">
        <f>Sales!M151</f>
        <v>762</v>
      </c>
      <c r="D8" s="30">
        <f>Returns!M152</f>
        <v>144</v>
      </c>
      <c r="E8" s="31">
        <f t="shared" si="0"/>
        <v>0.1889763779527559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2:17" x14ac:dyDescent="0.25">
      <c r="B9" s="27">
        <v>41790</v>
      </c>
      <c r="C9" s="30">
        <f>Sales!M152</f>
        <v>980</v>
      </c>
      <c r="D9" s="30">
        <f>Returns!M153</f>
        <v>300</v>
      </c>
      <c r="E9" s="31">
        <f t="shared" si="0"/>
        <v>0.30612244897959184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2:17" x14ac:dyDescent="0.25">
      <c r="B10" s="27">
        <v>41820</v>
      </c>
      <c r="C10" s="30">
        <f>Sales!M153</f>
        <v>904</v>
      </c>
      <c r="D10" s="30">
        <f>Returns!M154</f>
        <v>216</v>
      </c>
      <c r="E10" s="31">
        <f t="shared" si="0"/>
        <v>0.23893805309734514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2:17" x14ac:dyDescent="0.25">
      <c r="B11" s="27">
        <v>41851</v>
      </c>
      <c r="C11" s="30">
        <f>Sales!M154</f>
        <v>1242</v>
      </c>
      <c r="D11" s="30">
        <f>Returns!M155</f>
        <v>362</v>
      </c>
      <c r="E11" s="31">
        <f t="shared" si="0"/>
        <v>0.29146537842190018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2:17" x14ac:dyDescent="0.25">
      <c r="B12" s="27">
        <v>41882</v>
      </c>
      <c r="C12" s="30">
        <f>Sales!M155</f>
        <v>904</v>
      </c>
      <c r="D12" s="30">
        <f>Returns!M156</f>
        <v>156</v>
      </c>
      <c r="E12" s="31">
        <f t="shared" si="0"/>
        <v>0.17256637168141592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2:17" x14ac:dyDescent="0.25">
      <c r="B13" s="27">
        <v>41912</v>
      </c>
      <c r="C13" s="30">
        <f>Sales!M156</f>
        <v>803</v>
      </c>
      <c r="D13" s="30">
        <f>Returns!M157</f>
        <v>880</v>
      </c>
      <c r="E13" s="31">
        <f t="shared" si="0"/>
        <v>1.095890410958904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x14ac:dyDescent="0.25">
      <c r="B14" s="27">
        <v>41943</v>
      </c>
      <c r="C14" s="30">
        <f>Sales!M157</f>
        <v>1160</v>
      </c>
      <c r="D14" s="30">
        <f>Returns!M158</f>
        <v>148</v>
      </c>
      <c r="E14" s="31">
        <f t="shared" si="0"/>
        <v>0.12758620689655173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2:17" x14ac:dyDescent="0.25">
      <c r="B15" s="27">
        <v>41973</v>
      </c>
      <c r="C15" s="30">
        <f>Sales!M158</f>
        <v>880</v>
      </c>
      <c r="D15" s="30">
        <f>Returns!M159</f>
        <v>494</v>
      </c>
      <c r="E15" s="31">
        <f t="shared" si="0"/>
        <v>0.5613636363636364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2:17" x14ac:dyDescent="0.25">
      <c r="B16" s="27">
        <v>42004</v>
      </c>
      <c r="C16" s="30">
        <f>Sales!M159</f>
        <v>1855</v>
      </c>
      <c r="D16" s="30">
        <f>Returns!M160</f>
        <v>516</v>
      </c>
      <c r="E16" s="31">
        <f t="shared" si="0"/>
        <v>0.27816711590296495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2:17" x14ac:dyDescent="0.25">
      <c r="B17" s="27">
        <v>42035</v>
      </c>
      <c r="C17" s="30">
        <f>Sales!M160</f>
        <v>551</v>
      </c>
      <c r="D17" s="30">
        <f>Returns!M161</f>
        <v>301</v>
      </c>
      <c r="E17" s="31">
        <f t="shared" si="0"/>
        <v>0.54627949183303082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7" x14ac:dyDescent="0.25">
      <c r="B18" s="27">
        <v>42063</v>
      </c>
      <c r="C18" s="30">
        <f>Sales!M161</f>
        <v>562</v>
      </c>
      <c r="D18" s="30">
        <f>Returns!M162</f>
        <v>385</v>
      </c>
      <c r="E18" s="31">
        <f t="shared" si="0"/>
        <v>0.68505338078291811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2:17" x14ac:dyDescent="0.25">
      <c r="B19" s="27">
        <v>42094</v>
      </c>
      <c r="C19" s="30">
        <f>Sales!M162</f>
        <v>780</v>
      </c>
      <c r="D19" s="30">
        <f>Returns!M163</f>
        <v>382</v>
      </c>
      <c r="E19" s="31">
        <f t="shared" si="0"/>
        <v>0.48974358974358972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2:17" x14ac:dyDescent="0.25">
      <c r="B20" s="27">
        <v>42124</v>
      </c>
      <c r="C20" s="30">
        <f>Sales!M163</f>
        <v>578</v>
      </c>
      <c r="D20" s="30">
        <f>Returns!M164</f>
        <v>411</v>
      </c>
      <c r="E20" s="31">
        <f t="shared" si="0"/>
        <v>0.71107266435986161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2:17" x14ac:dyDescent="0.25">
      <c r="B21" s="27">
        <v>42155</v>
      </c>
      <c r="C21" s="30">
        <f>Sales!M164</f>
        <v>642</v>
      </c>
      <c r="D21" s="30">
        <f>Returns!M165</f>
        <v>194</v>
      </c>
      <c r="E21" s="31">
        <f t="shared" si="0"/>
        <v>0.30218068535825543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2:17" x14ac:dyDescent="0.25">
      <c r="B22" s="27">
        <v>42185</v>
      </c>
      <c r="C22" s="30">
        <f>Sales!M165</f>
        <v>566</v>
      </c>
      <c r="D22" s="30">
        <f>Returns!M166</f>
        <v>294</v>
      </c>
      <c r="E22" s="31">
        <f t="shared" si="0"/>
        <v>0.51943462897526504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2:17" x14ac:dyDescent="0.25">
      <c r="B23" s="27">
        <v>42216</v>
      </c>
      <c r="C23" s="30">
        <f>Sales!M166</f>
        <v>712</v>
      </c>
      <c r="D23" s="30">
        <f>Returns!M167</f>
        <v>228</v>
      </c>
      <c r="E23" s="31">
        <f t="shared" si="0"/>
        <v>0.3202247191011236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2:17" x14ac:dyDescent="0.25">
      <c r="B24" s="28">
        <v>42247</v>
      </c>
      <c r="C24" s="30">
        <f>Sales!M167</f>
        <v>617</v>
      </c>
      <c r="D24" s="30">
        <f>Returns!M168</f>
        <v>516</v>
      </c>
      <c r="E24" s="31">
        <f t="shared" si="0"/>
        <v>0.83630470016207459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2:17" x14ac:dyDescent="0.25">
      <c r="B25" s="28">
        <v>42277</v>
      </c>
      <c r="C25" s="30">
        <f>Sales!M168</f>
        <v>399</v>
      </c>
      <c r="D25" s="30">
        <f>Returns!M169</f>
        <v>204</v>
      </c>
      <c r="E25" s="31">
        <f t="shared" si="0"/>
        <v>0.51127819548872178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7" x14ac:dyDescent="0.25">
      <c r="B26" s="28">
        <v>42308</v>
      </c>
      <c r="C26" s="30">
        <f>Sales!M169</f>
        <v>755</v>
      </c>
      <c r="D26" s="30">
        <f>Returns!M170</f>
        <v>108</v>
      </c>
      <c r="E26" s="31">
        <f t="shared" si="0"/>
        <v>0.14304635761589404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2:17" x14ac:dyDescent="0.25">
      <c r="B27" s="28">
        <v>42338</v>
      </c>
      <c r="C27" s="30">
        <f>Sales!M170</f>
        <v>618</v>
      </c>
      <c r="D27" s="30">
        <f>Returns!M171</f>
        <v>168</v>
      </c>
      <c r="E27" s="31">
        <f t="shared" si="0"/>
        <v>0.27184466019417475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x14ac:dyDescent="0.25">
      <c r="B28" s="28">
        <v>42369</v>
      </c>
      <c r="C28" s="30">
        <f>Sales!M171</f>
        <v>1342</v>
      </c>
      <c r="D28" s="30">
        <f>Returns!M172</f>
        <v>96</v>
      </c>
      <c r="E28" s="31">
        <f t="shared" si="0"/>
        <v>7.1535022354694486E-2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2:17" x14ac:dyDescent="0.25">
      <c r="B29" s="27">
        <v>42400</v>
      </c>
      <c r="C29" s="30">
        <f>Sales!M172</f>
        <v>239</v>
      </c>
      <c r="D29" s="30">
        <f>Returns!M173</f>
        <v>276</v>
      </c>
      <c r="E29" s="31">
        <f t="shared" si="0"/>
        <v>1.1548117154811715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7" x14ac:dyDescent="0.25">
      <c r="B30" s="27">
        <v>42429</v>
      </c>
      <c r="C30" s="30">
        <f>Sales!M173</f>
        <v>390</v>
      </c>
      <c r="D30" s="30">
        <f>Returns!M174</f>
        <v>62</v>
      </c>
      <c r="E30" s="31">
        <f t="shared" si="0"/>
        <v>0.15897435897435896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2:17" x14ac:dyDescent="0.25">
      <c r="B31" s="27">
        <v>42460</v>
      </c>
      <c r="C31" s="30">
        <f>Sales!M174</f>
        <v>411</v>
      </c>
      <c r="D31" s="30">
        <f>Returns!M175</f>
        <v>492</v>
      </c>
      <c r="E31" s="31">
        <f t="shared" si="0"/>
        <v>1.197080291970803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17" x14ac:dyDescent="0.25">
      <c r="B32" s="27">
        <v>42490</v>
      </c>
      <c r="C32" s="30">
        <f>Sales!M175</f>
        <v>384</v>
      </c>
      <c r="D32" s="30">
        <f>Returns!M176</f>
        <v>234</v>
      </c>
      <c r="E32" s="31">
        <f t="shared" si="0"/>
        <v>0.609375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2:17" x14ac:dyDescent="0.25">
      <c r="B33" s="27">
        <v>42521</v>
      </c>
      <c r="C33" s="30">
        <f>Sales!M176</f>
        <v>462</v>
      </c>
      <c r="D33" s="30">
        <f>Returns!M177</f>
        <v>72</v>
      </c>
      <c r="E33" s="31">
        <f t="shared" si="0"/>
        <v>0.15584415584415584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2:17" x14ac:dyDescent="0.25">
      <c r="B34" s="27">
        <v>42551</v>
      </c>
      <c r="C34" s="30">
        <f>Sales!M177</f>
        <v>421</v>
      </c>
      <c r="D34" s="30">
        <f>Returns!M178</f>
        <v>24</v>
      </c>
      <c r="E34" s="31">
        <f t="shared" si="0"/>
        <v>5.7007125890736345E-2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2:17" x14ac:dyDescent="0.25">
      <c r="B35" s="27">
        <v>42582</v>
      </c>
      <c r="C35" s="30">
        <f>Sales!M178</f>
        <v>491</v>
      </c>
      <c r="D35" s="30">
        <f>Returns!M179</f>
        <v>48</v>
      </c>
      <c r="E35" s="31">
        <f t="shared" si="0"/>
        <v>9.775967413441955E-2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2:17" x14ac:dyDescent="0.25">
      <c r="B36" s="27">
        <v>42613</v>
      </c>
      <c r="C36" s="30">
        <f>Sales!M179</f>
        <v>646</v>
      </c>
      <c r="D36" s="30">
        <f>Returns!M180</f>
        <v>204</v>
      </c>
      <c r="E36" s="31">
        <f t="shared" si="0"/>
        <v>0.31578947368421051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2:17" x14ac:dyDescent="0.25">
      <c r="B37" s="27">
        <v>42643</v>
      </c>
      <c r="C37" s="30">
        <f>Sales!M180</f>
        <v>438</v>
      </c>
      <c r="D37" s="30">
        <f>Returns!M181</f>
        <v>97</v>
      </c>
      <c r="E37" s="31">
        <f t="shared" si="0"/>
        <v>0.22146118721461186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x14ac:dyDescent="0.25">
      <c r="B38" s="27">
        <v>42674</v>
      </c>
      <c r="C38" s="30">
        <f>Sales!M181</f>
        <v>301</v>
      </c>
      <c r="D38" s="30">
        <f>Returns!M182</f>
        <v>252</v>
      </c>
      <c r="E38" s="31">
        <f t="shared" si="0"/>
        <v>0.83720930232558144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2:17" x14ac:dyDescent="0.25">
      <c r="B39" s="27">
        <v>42704</v>
      </c>
      <c r="C39" s="30">
        <f>Sales!M182</f>
        <v>529</v>
      </c>
      <c r="D39" s="30">
        <f>Returns!M183</f>
        <v>120</v>
      </c>
      <c r="E39" s="31">
        <f t="shared" si="0"/>
        <v>0.22684310018903592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2:17" x14ac:dyDescent="0.25">
      <c r="B40" s="27">
        <v>42735</v>
      </c>
      <c r="C40" s="30">
        <f>Sales!M183</f>
        <v>629</v>
      </c>
      <c r="D40" s="30">
        <f>Returns!M184</f>
        <v>192</v>
      </c>
      <c r="E40" s="31">
        <f t="shared" si="0"/>
        <v>0.30524642289348169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2:17" x14ac:dyDescent="0.25">
      <c r="B41" s="27">
        <v>42766</v>
      </c>
      <c r="C41" s="30">
        <f>Sales!M184</f>
        <v>295</v>
      </c>
      <c r="D41" s="30">
        <f>Returns!M185</f>
        <v>1740</v>
      </c>
      <c r="E41" s="31">
        <f t="shared" si="0"/>
        <v>5.898305084745763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2:17" x14ac:dyDescent="0.25">
      <c r="B42" s="27">
        <v>42794</v>
      </c>
      <c r="C42" s="30">
        <f>Sales!M185</f>
        <v>229</v>
      </c>
      <c r="D42" s="30">
        <f>Returns!M186</f>
        <v>291</v>
      </c>
      <c r="E42" s="31">
        <f t="shared" si="0"/>
        <v>1.2707423580786026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2:17" x14ac:dyDescent="0.25">
      <c r="B43" s="27">
        <v>42825</v>
      </c>
      <c r="C43" s="30">
        <f>Sales!M186</f>
        <v>216</v>
      </c>
      <c r="D43" s="30">
        <f>Returns!M187</f>
        <v>177</v>
      </c>
      <c r="E43" s="31">
        <f t="shared" si="0"/>
        <v>0.81944444444444442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2:17" x14ac:dyDescent="0.25">
      <c r="B44" s="27">
        <v>42855</v>
      </c>
      <c r="C44" s="30">
        <f>Sales!M187</f>
        <v>460</v>
      </c>
      <c r="D44" s="30">
        <f>Returns!M188</f>
        <v>78</v>
      </c>
      <c r="E44" s="31">
        <f t="shared" si="0"/>
        <v>0.16956521739130434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7" x14ac:dyDescent="0.25">
      <c r="B45" s="27">
        <v>42886</v>
      </c>
      <c r="C45" s="30">
        <f>Sales!M188</f>
        <v>1264</v>
      </c>
      <c r="D45" s="30">
        <f>Returns!M189</f>
        <v>288</v>
      </c>
      <c r="E45" s="31">
        <f t="shared" si="0"/>
        <v>0.22784810126582278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x14ac:dyDescent="0.25">
      <c r="B46" s="27">
        <v>42916</v>
      </c>
      <c r="C46" s="30">
        <f>Sales!M189</f>
        <v>477</v>
      </c>
      <c r="D46" s="30">
        <f>Returns!M190</f>
        <v>98</v>
      </c>
      <c r="E46" s="31">
        <f t="shared" si="0"/>
        <v>0.20545073375262055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7" x14ac:dyDescent="0.25">
      <c r="B47" s="27">
        <v>42947</v>
      </c>
      <c r="C47" s="30">
        <f>Sales!M190</f>
        <v>470</v>
      </c>
      <c r="D47" s="30">
        <f>Returns!M191</f>
        <v>169</v>
      </c>
      <c r="E47" s="31">
        <f t="shared" si="0"/>
        <v>0.3595744680851064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7" x14ac:dyDescent="0.25">
      <c r="B48" s="27">
        <v>42978</v>
      </c>
      <c r="C48" s="30">
        <f>Sales!M191</f>
        <v>412</v>
      </c>
      <c r="D48" s="30">
        <f>Returns!M192</f>
        <v>77</v>
      </c>
      <c r="E48" s="31">
        <f t="shared" si="0"/>
        <v>0.18689320388349515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2:17" x14ac:dyDescent="0.25">
      <c r="B49" s="27">
        <v>43008</v>
      </c>
      <c r="C49" s="30">
        <f>Sales!M192</f>
        <v>386</v>
      </c>
      <c r="D49" s="30">
        <f>Returns!M193</f>
        <v>36</v>
      </c>
      <c r="E49" s="31">
        <f t="shared" si="0"/>
        <v>9.3264248704663211E-2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2:17" x14ac:dyDescent="0.25">
      <c r="B50" s="27">
        <v>43039</v>
      </c>
      <c r="C50" s="30">
        <f>Sales!M193</f>
        <v>428</v>
      </c>
      <c r="D50" s="30">
        <f>Returns!M194</f>
        <v>36</v>
      </c>
      <c r="E50" s="31">
        <f t="shared" si="0"/>
        <v>8.4112149532710276E-2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2:17" x14ac:dyDescent="0.25">
      <c r="B51" s="27">
        <v>43069</v>
      </c>
      <c r="C51" s="30">
        <f>Sales!M194</f>
        <v>594</v>
      </c>
      <c r="D51" s="30">
        <f>Returns!M195</f>
        <v>122</v>
      </c>
      <c r="E51" s="31">
        <f t="shared" si="0"/>
        <v>0.2053872053872054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2:17" x14ac:dyDescent="0.25">
      <c r="B52" s="27">
        <v>43100</v>
      </c>
      <c r="C52" s="30">
        <f>Sales!M195</f>
        <v>538</v>
      </c>
      <c r="D52" s="30">
        <f>Returns!M196</f>
        <v>75</v>
      </c>
      <c r="E52" s="31">
        <f t="shared" si="0"/>
        <v>0.13940520446096655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2:17" x14ac:dyDescent="0.25">
      <c r="B53" s="27">
        <v>43131</v>
      </c>
      <c r="C53" s="30">
        <f>Sales!M196</f>
        <v>264</v>
      </c>
      <c r="D53" s="30">
        <f>Returns!M197</f>
        <v>42</v>
      </c>
      <c r="E53" s="31">
        <f t="shared" si="0"/>
        <v>0.15909090909090909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2:17" x14ac:dyDescent="0.25">
      <c r="B54" s="27">
        <v>43159</v>
      </c>
      <c r="C54" s="30">
        <f>Sales!M197</f>
        <v>577</v>
      </c>
      <c r="D54" s="30">
        <f>Returns!M198</f>
        <v>24</v>
      </c>
      <c r="E54" s="31">
        <f t="shared" si="0"/>
        <v>4.1594454072790298E-2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2:17" x14ac:dyDescent="0.25">
      <c r="B55" s="27">
        <v>43190</v>
      </c>
      <c r="C55" s="30">
        <f>Sales!M198</f>
        <v>319</v>
      </c>
      <c r="D55" s="30">
        <f>Returns!M199</f>
        <v>48</v>
      </c>
      <c r="E55" s="31">
        <f t="shared" si="0"/>
        <v>0.15047021943573669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2:17" x14ac:dyDescent="0.25">
      <c r="B56" s="27">
        <v>43220</v>
      </c>
      <c r="C56" s="30">
        <f>Sales!M199</f>
        <v>312</v>
      </c>
      <c r="D56" s="30">
        <f>Returns!M200</f>
        <v>6</v>
      </c>
      <c r="E56" s="31">
        <f t="shared" si="0"/>
        <v>1.9230769230769232E-2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2:17" x14ac:dyDescent="0.25">
      <c r="B57" s="27">
        <v>43251</v>
      </c>
      <c r="C57" s="30">
        <f>Sales!M200</f>
        <v>375</v>
      </c>
      <c r="D57" s="30">
        <f>Returns!M201</f>
        <v>304</v>
      </c>
      <c r="E57" s="31">
        <f t="shared" si="0"/>
        <v>0.81066666666666665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7" x14ac:dyDescent="0.25">
      <c r="B58" s="27">
        <v>43281</v>
      </c>
      <c r="C58" s="30">
        <f>Sales!M201</f>
        <v>564</v>
      </c>
      <c r="D58" s="30">
        <f>Returns!M202</f>
        <v>17</v>
      </c>
      <c r="E58" s="31">
        <f t="shared" si="0"/>
        <v>3.0141843971631204E-2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7" x14ac:dyDescent="0.25">
      <c r="B59" s="27">
        <v>43312</v>
      </c>
      <c r="C59" s="30">
        <f>Sales!M202</f>
        <v>312</v>
      </c>
      <c r="D59" s="30">
        <f>Returns!M203</f>
        <v>0</v>
      </c>
      <c r="E59" s="31">
        <f t="shared" si="0"/>
        <v>0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7" x14ac:dyDescent="0.25">
      <c r="B60" s="27">
        <v>43343</v>
      </c>
      <c r="C60" s="30">
        <f>Sales!M203</f>
        <v>300</v>
      </c>
      <c r="D60" s="30">
        <f>Returns!M204</f>
        <v>89</v>
      </c>
      <c r="E60" s="31">
        <f t="shared" si="0"/>
        <v>0.29666666666666669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7" x14ac:dyDescent="0.25">
      <c r="B61" s="27">
        <v>43373</v>
      </c>
      <c r="C61" s="30">
        <f>Sales!M204</f>
        <v>228</v>
      </c>
      <c r="D61" s="30">
        <f>Returns!M205</f>
        <v>10</v>
      </c>
      <c r="E61" s="31">
        <f t="shared" si="0"/>
        <v>4.3859649122807015E-2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2:17" x14ac:dyDescent="0.25">
      <c r="B62" s="27">
        <v>43404</v>
      </c>
      <c r="C62" s="30">
        <f>Sales!M205</f>
        <v>642</v>
      </c>
      <c r="D62" s="30">
        <f>Returns!M206</f>
        <v>112</v>
      </c>
      <c r="E62" s="31">
        <f t="shared" si="0"/>
        <v>0.17445482866043613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2:17" x14ac:dyDescent="0.25">
      <c r="B63" s="27">
        <v>43434</v>
      </c>
      <c r="C63" s="30">
        <f>Sales!M206</f>
        <v>360</v>
      </c>
      <c r="D63" s="30">
        <f>Returns!M207</f>
        <v>145</v>
      </c>
      <c r="E63" s="31">
        <f t="shared" si="0"/>
        <v>0.40277777777777779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2:17" x14ac:dyDescent="0.25">
      <c r="B64" s="27">
        <v>43465</v>
      </c>
      <c r="C64" s="30">
        <f>Sales!M207</f>
        <v>300</v>
      </c>
      <c r="D64" s="30">
        <f>Returns!M208</f>
        <v>4</v>
      </c>
      <c r="E64" s="31">
        <f t="shared" si="0"/>
        <v>1.3333333333333334E-2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2:17" x14ac:dyDescent="0.25">
      <c r="B65" s="27">
        <v>43496</v>
      </c>
      <c r="C65" s="30">
        <f>Sales!M208</f>
        <v>139</v>
      </c>
      <c r="D65" s="30">
        <f>Returns!M209</f>
        <v>155</v>
      </c>
      <c r="E65" s="31">
        <f t="shared" si="0"/>
        <v>1.1151079136690647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2:17" x14ac:dyDescent="0.25">
      <c r="B66" s="27">
        <v>43524</v>
      </c>
      <c r="C66" s="30">
        <f>Sales!M209</f>
        <v>364</v>
      </c>
      <c r="D66" s="30">
        <f>Returns!M210</f>
        <v>60</v>
      </c>
      <c r="E66" s="31">
        <f t="shared" si="0"/>
        <v>0.16483516483516483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2:17" x14ac:dyDescent="0.25">
      <c r="B67" s="27">
        <v>43555</v>
      </c>
      <c r="C67" s="30">
        <f>Sales!M210</f>
        <v>204</v>
      </c>
      <c r="D67" s="30">
        <f>Returns!M211</f>
        <v>102</v>
      </c>
      <c r="E67" s="31">
        <f t="shared" si="0"/>
        <v>0.5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2:17" x14ac:dyDescent="0.25">
      <c r="B68" s="27">
        <v>43585</v>
      </c>
      <c r="C68" s="30">
        <f>Sales!M211</f>
        <v>219</v>
      </c>
      <c r="D68" s="30">
        <f>Returns!M212</f>
        <v>47</v>
      </c>
      <c r="E68" s="31">
        <f t="shared" si="0"/>
        <v>0.21461187214611871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2:17" x14ac:dyDescent="0.25">
      <c r="B69" s="27">
        <v>43616</v>
      </c>
      <c r="C69" s="30">
        <f>Sales!M212</f>
        <v>165</v>
      </c>
      <c r="D69" s="30">
        <f>Returns!M213</f>
        <v>12</v>
      </c>
      <c r="E69" s="31">
        <f t="shared" si="0"/>
        <v>7.2727272727272724E-2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2:17" x14ac:dyDescent="0.25">
      <c r="B70" s="27">
        <v>43646</v>
      </c>
      <c r="C70" s="30">
        <f>Sales!M213</f>
        <v>244</v>
      </c>
      <c r="D70" s="30">
        <f>Returns!M214</f>
        <v>62</v>
      </c>
      <c r="E70" s="31">
        <f t="shared" ref="E70:E133" si="1">IFERROR(D70/C70,0)</f>
        <v>0.25409836065573771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2:17" x14ac:dyDescent="0.25">
      <c r="B71" s="27">
        <v>43677</v>
      </c>
      <c r="C71" s="30">
        <f>Sales!M214</f>
        <v>216</v>
      </c>
      <c r="D71" s="30">
        <f>Returns!M215</f>
        <v>125</v>
      </c>
      <c r="E71" s="31">
        <f t="shared" si="1"/>
        <v>0.57870370370370372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2:17" x14ac:dyDescent="0.25">
      <c r="B72" s="27">
        <v>43708</v>
      </c>
      <c r="C72" s="30">
        <f>Sales!M215</f>
        <v>323</v>
      </c>
      <c r="D72" s="30">
        <f>Returns!M216</f>
        <v>27</v>
      </c>
      <c r="E72" s="31">
        <f t="shared" si="1"/>
        <v>8.3591331269349839E-2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x14ac:dyDescent="0.25">
      <c r="B73" s="27">
        <v>43738</v>
      </c>
      <c r="C73" s="30">
        <f>Sales!M216</f>
        <v>210</v>
      </c>
      <c r="D73" s="30">
        <f>Returns!M217</f>
        <v>34</v>
      </c>
      <c r="E73" s="31">
        <f t="shared" si="1"/>
        <v>0.16190476190476191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2:17" x14ac:dyDescent="0.25">
      <c r="B74" s="27">
        <v>43769</v>
      </c>
      <c r="C74" s="30">
        <f>Sales!M217</f>
        <v>461.00000000000006</v>
      </c>
      <c r="D74" s="30">
        <f>Returns!M218</f>
        <v>119</v>
      </c>
      <c r="E74" s="31">
        <f t="shared" si="1"/>
        <v>0.25813449023861168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2:17" x14ac:dyDescent="0.25">
      <c r="B75" s="27">
        <v>43799</v>
      </c>
      <c r="C75" s="30">
        <f>Sales!M218</f>
        <v>476.00000000000006</v>
      </c>
      <c r="D75" s="30">
        <f>Returns!M219</f>
        <v>76</v>
      </c>
      <c r="E75" s="31">
        <f t="shared" si="1"/>
        <v>0.15966386554621848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2:17" x14ac:dyDescent="0.25">
      <c r="B76" s="27">
        <v>43830</v>
      </c>
      <c r="C76" s="30">
        <f>Sales!M219</f>
        <v>770</v>
      </c>
      <c r="D76" s="30">
        <f>Returns!M220</f>
        <v>112</v>
      </c>
      <c r="E76" s="31">
        <f t="shared" si="1"/>
        <v>0.14545454545454545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2:17" x14ac:dyDescent="0.25">
      <c r="B77" s="27">
        <v>43861</v>
      </c>
      <c r="C77" s="30">
        <f>Sales!M220</f>
        <v>240</v>
      </c>
      <c r="D77" s="30">
        <f>Returns!M221</f>
        <v>12</v>
      </c>
      <c r="E77" s="31">
        <f t="shared" si="1"/>
        <v>0.05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2:17" x14ac:dyDescent="0.25">
      <c r="B78" s="27">
        <v>43890</v>
      </c>
      <c r="C78" s="30">
        <f>Sales!M221</f>
        <v>282</v>
      </c>
      <c r="D78" s="30">
        <f>Returns!M222</f>
        <v>98</v>
      </c>
      <c r="E78" s="31">
        <f t="shared" si="1"/>
        <v>0.3475177304964539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2:17" x14ac:dyDescent="0.25">
      <c r="B79" s="29">
        <v>43921</v>
      </c>
      <c r="C79" s="30">
        <f>Sales!M222</f>
        <v>445</v>
      </c>
      <c r="D79" s="30">
        <f>Returns!M223</f>
        <v>65.66856032511609</v>
      </c>
      <c r="E79" s="31">
        <f t="shared" si="1"/>
        <v>0.14756979848340696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2:17" x14ac:dyDescent="0.25">
      <c r="B80" s="29">
        <v>43951</v>
      </c>
      <c r="C80" s="30">
        <f>Sales!M223</f>
        <v>348</v>
      </c>
      <c r="D80" s="30">
        <f>Returns!M224</f>
        <v>62.886964681166653</v>
      </c>
      <c r="E80" s="31">
        <f t="shared" si="1"/>
        <v>0.18070966862404211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2:17" x14ac:dyDescent="0.25">
      <c r="B81" s="29">
        <v>43982</v>
      </c>
      <c r="C81" s="30">
        <f>Sales!M224</f>
        <v>319</v>
      </c>
      <c r="D81" s="30">
        <f>Returns!M225</f>
        <v>59.971184232649399</v>
      </c>
      <c r="E81" s="31">
        <f t="shared" si="1"/>
        <v>0.18799744273557806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2:17" x14ac:dyDescent="0.25">
      <c r="B82" s="29">
        <v>44012</v>
      </c>
      <c r="C82" s="30">
        <f>Sales!M225</f>
        <v>1122</v>
      </c>
      <c r="D82" s="30">
        <f>Returns!M226</f>
        <v>57.273909836735619</v>
      </c>
      <c r="E82" s="31">
        <f t="shared" si="1"/>
        <v>5.1046265451636028E-2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2:17" x14ac:dyDescent="0.25">
      <c r="B83" s="29">
        <v>44043</v>
      </c>
      <c r="C83" s="30">
        <f>Sales!M226</f>
        <v>561</v>
      </c>
      <c r="D83" s="30">
        <f>Returns!M227</f>
        <v>54.447878641121953</v>
      </c>
      <c r="E83" s="31">
        <f t="shared" si="1"/>
        <v>9.7055042141037343E-2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2:17" x14ac:dyDescent="0.25">
      <c r="B84" s="29">
        <v>44074</v>
      </c>
      <c r="C84" s="30">
        <f>Sales!M227</f>
        <v>1332</v>
      </c>
      <c r="D84" s="30">
        <f>Returns!M228</f>
        <v>51.7515022832103</v>
      </c>
      <c r="E84" s="31">
        <f t="shared" si="1"/>
        <v>3.8852479191599322E-2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2:17" x14ac:dyDescent="0.25">
      <c r="B85" s="27">
        <v>44104</v>
      </c>
      <c r="C85" s="30">
        <f>Sales!M228</f>
        <v>3181</v>
      </c>
      <c r="D85" s="30">
        <f>Returns!M229</f>
        <v>48</v>
      </c>
      <c r="E85" s="31">
        <f t="shared" si="1"/>
        <v>1.5089594467148696E-2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2:17" x14ac:dyDescent="0.25">
      <c r="B86" s="27">
        <v>44135</v>
      </c>
      <c r="C86" s="30">
        <f>Sales!M229</f>
        <v>2957</v>
      </c>
      <c r="D86" s="30">
        <f>Returns!M230</f>
        <v>69</v>
      </c>
      <c r="E86" s="31">
        <f t="shared" si="1"/>
        <v>2.3334460601961447E-2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2:17" x14ac:dyDescent="0.25">
      <c r="B87" s="27">
        <v>44165</v>
      </c>
      <c r="C87" s="30">
        <f>Sales!M230</f>
        <v>1745</v>
      </c>
      <c r="D87" s="30">
        <f>Returns!M231</f>
        <v>43</v>
      </c>
      <c r="E87" s="31">
        <f t="shared" si="1"/>
        <v>2.4641833810888251E-2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2:17" x14ac:dyDescent="0.25">
      <c r="B88" s="27">
        <v>44196</v>
      </c>
      <c r="C88" s="30">
        <f>Sales!M231</f>
        <v>465</v>
      </c>
      <c r="D88" s="30">
        <f>Returns!M232</f>
        <v>127</v>
      </c>
      <c r="E88" s="31">
        <f t="shared" si="1"/>
        <v>0.27311827956989249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2:17" x14ac:dyDescent="0.25">
      <c r="B89" s="27">
        <v>44227</v>
      </c>
      <c r="C89" s="30">
        <f>Sales!M232</f>
        <v>1113</v>
      </c>
      <c r="D89" s="30">
        <f>Returns!M233</f>
        <v>48</v>
      </c>
      <c r="E89" s="31">
        <f t="shared" si="1"/>
        <v>4.3126684636118601E-2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2:17" x14ac:dyDescent="0.25">
      <c r="B90" s="27">
        <v>44255</v>
      </c>
      <c r="C90" s="30">
        <f>Sales!M233</f>
        <v>321</v>
      </c>
      <c r="D90" s="30">
        <f>Returns!M234</f>
        <v>99</v>
      </c>
      <c r="E90" s="31">
        <f t="shared" si="1"/>
        <v>0.30841121495327101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2:17" x14ac:dyDescent="0.25">
      <c r="B91" s="27">
        <v>44286</v>
      </c>
      <c r="C91" s="30">
        <f>Sales!M234</f>
        <v>1709</v>
      </c>
      <c r="D91" s="30">
        <f>Returns!M235</f>
        <v>60</v>
      </c>
      <c r="E91" s="31">
        <f t="shared" si="1"/>
        <v>3.5108250438853128E-2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2:17" x14ac:dyDescent="0.25">
      <c r="B92" s="27">
        <v>44316</v>
      </c>
      <c r="C92" s="30">
        <f>Sales!M235</f>
        <v>841</v>
      </c>
      <c r="D92" s="30">
        <f>Returns!M236</f>
        <v>59</v>
      </c>
      <c r="E92" s="31">
        <f t="shared" si="1"/>
        <v>7.0154577883472055E-2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2:17" x14ac:dyDescent="0.25">
      <c r="B93" s="27">
        <v>44347</v>
      </c>
      <c r="C93" s="30">
        <f>Sales!M236</f>
        <v>812</v>
      </c>
      <c r="D93" s="30">
        <f>Returns!M237</f>
        <v>38</v>
      </c>
      <c r="E93" s="31">
        <f t="shared" si="1"/>
        <v>4.6798029556650245E-2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2:17" x14ac:dyDescent="0.25">
      <c r="B94" s="27">
        <v>44377</v>
      </c>
      <c r="C94" s="30">
        <f>Sales!M237</f>
        <v>1188</v>
      </c>
      <c r="D94" s="30">
        <f>Returns!M238</f>
        <v>12</v>
      </c>
      <c r="E94" s="31">
        <f t="shared" si="1"/>
        <v>1.0101010101010102E-2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2:17" x14ac:dyDescent="0.25">
      <c r="B95" s="27">
        <v>44408</v>
      </c>
      <c r="C95" s="30">
        <f>Sales!M238</f>
        <v>2655</v>
      </c>
      <c r="D95" s="30">
        <f>Returns!M239</f>
        <v>36</v>
      </c>
      <c r="E95" s="31">
        <f t="shared" si="1"/>
        <v>1.3559322033898305E-2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2:17" x14ac:dyDescent="0.25">
      <c r="B96" s="27">
        <v>44439</v>
      </c>
      <c r="C96" s="30">
        <f>Sales!M239</f>
        <v>1965</v>
      </c>
      <c r="D96" s="30">
        <f>Returns!M240</f>
        <v>139</v>
      </c>
      <c r="E96" s="31">
        <f t="shared" si="1"/>
        <v>7.0737913486005083E-2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2:26" x14ac:dyDescent="0.25">
      <c r="B97" s="27">
        <v>44469</v>
      </c>
      <c r="C97" s="30">
        <f>Sales!M240</f>
        <v>1245</v>
      </c>
      <c r="D97" s="30">
        <f>Returns!M241</f>
        <v>24</v>
      </c>
      <c r="E97" s="31">
        <f t="shared" si="1"/>
        <v>1.9277108433734941E-2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2:26" x14ac:dyDescent="0.25">
      <c r="B98" s="27">
        <v>44500</v>
      </c>
      <c r="C98" s="30">
        <f>Sales!M241</f>
        <v>1838</v>
      </c>
      <c r="D98" s="30">
        <f>Returns!M242</f>
        <v>93</v>
      </c>
      <c r="E98" s="31">
        <f t="shared" si="1"/>
        <v>5.0598476605005438E-2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2:26" x14ac:dyDescent="0.25">
      <c r="B99" s="27">
        <v>44530</v>
      </c>
      <c r="C99" s="30">
        <f>Sales!M242</f>
        <v>4156</v>
      </c>
      <c r="D99" s="30">
        <f>Returns!M243</f>
        <v>41</v>
      </c>
      <c r="E99" s="31">
        <f t="shared" si="1"/>
        <v>9.8652550529355152E-3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2:26" x14ac:dyDescent="0.25">
      <c r="B100" s="27">
        <v>44561</v>
      </c>
      <c r="C100" s="30">
        <f>Sales!M243</f>
        <v>5489</v>
      </c>
      <c r="D100" s="30">
        <f>Returns!M244</f>
        <v>56</v>
      </c>
      <c r="E100" s="31">
        <f t="shared" si="1"/>
        <v>1.0202222627072327E-2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26" x14ac:dyDescent="0.25">
      <c r="B101" s="27">
        <v>44592</v>
      </c>
      <c r="C101" s="30">
        <f>Sales!M244</f>
        <v>946</v>
      </c>
      <c r="D101" s="30">
        <f>Returns!M245</f>
        <v>77</v>
      </c>
      <c r="E101" s="31">
        <f t="shared" si="1"/>
        <v>8.1395348837209308E-2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26" x14ac:dyDescent="0.25">
      <c r="B102" s="27">
        <v>44620</v>
      </c>
      <c r="C102" s="30">
        <f>Sales!M245</f>
        <v>429</v>
      </c>
      <c r="D102" s="30">
        <f>Returns!M246</f>
        <v>21</v>
      </c>
      <c r="E102" s="31">
        <f t="shared" si="1"/>
        <v>4.8951048951048952E-2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2:26" x14ac:dyDescent="0.25">
      <c r="B103" s="27">
        <v>44651</v>
      </c>
      <c r="C103" s="30">
        <f>Sales!M246</f>
        <v>4182</v>
      </c>
      <c r="D103" s="30">
        <f>Returns!M247</f>
        <v>145</v>
      </c>
      <c r="E103" s="31">
        <f t="shared" si="1"/>
        <v>3.4672405547584891E-2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S103" s="65" t="s">
        <v>64</v>
      </c>
      <c r="T103" s="65"/>
      <c r="U103" s="65" t="s">
        <v>60</v>
      </c>
      <c r="V103" s="65"/>
      <c r="W103" s="65" t="s">
        <v>61</v>
      </c>
      <c r="X103" s="65"/>
      <c r="Y103" s="65" t="s">
        <v>62</v>
      </c>
      <c r="Z103" s="65"/>
    </row>
    <row r="104" spans="2:26" x14ac:dyDescent="0.25">
      <c r="B104" s="32">
        <v>44681</v>
      </c>
      <c r="C104" s="33">
        <f>Sales!M247</f>
        <v>2578</v>
      </c>
      <c r="D104" s="33">
        <f>Returns!M248</f>
        <v>32</v>
      </c>
      <c r="E104" s="34">
        <f t="shared" si="1"/>
        <v>1.2412723041117145E-2</v>
      </c>
      <c r="F104" s="66" t="s">
        <v>55</v>
      </c>
      <c r="G104" s="66"/>
      <c r="H104" s="66"/>
      <c r="I104" s="33"/>
      <c r="J104" s="33"/>
      <c r="K104" s="33"/>
      <c r="L104" s="33"/>
      <c r="M104" s="33"/>
      <c r="N104" s="33"/>
      <c r="O104" s="67" t="s">
        <v>63</v>
      </c>
      <c r="P104" s="67"/>
      <c r="Q104" s="67"/>
      <c r="S104" s="42" t="s">
        <v>55</v>
      </c>
      <c r="T104" s="43" t="s">
        <v>63</v>
      </c>
      <c r="U104" s="42" t="s">
        <v>55</v>
      </c>
      <c r="V104" s="43" t="s">
        <v>63</v>
      </c>
      <c r="W104" s="42" t="s">
        <v>55</v>
      </c>
      <c r="X104" s="43" t="s">
        <v>63</v>
      </c>
      <c r="Y104" s="42" t="s">
        <v>55</v>
      </c>
      <c r="Z104" s="43" t="s">
        <v>63</v>
      </c>
    </row>
    <row r="105" spans="2:26" x14ac:dyDescent="0.25">
      <c r="B105" s="27">
        <v>44712</v>
      </c>
      <c r="C105" s="30">
        <f>Sales!M248</f>
        <v>924</v>
      </c>
      <c r="D105" s="40">
        <f>Returns!M249</f>
        <v>63</v>
      </c>
      <c r="E105" s="31">
        <f t="shared" si="1"/>
        <v>6.8181818181818177E-2</v>
      </c>
      <c r="F105" s="35">
        <f>_xlfn.FORECAST.ETS($B105,$D$5:$D$104,$B$5:$B$104,12,1)</f>
        <v>52.177387853245939</v>
      </c>
      <c r="G105" s="35"/>
      <c r="H105" s="35"/>
      <c r="I105" s="30">
        <f>_xlfn.FORECAST.ETS($B105,$C$5:$C$104,$B$5:$B$104,12,1)</f>
        <v>2597.1787011424381</v>
      </c>
      <c r="J105" s="30"/>
      <c r="K105" s="30"/>
      <c r="L105" s="31">
        <f>_xlfn.FORECAST.ETS($B105,$E$5:$E$104,$B$5:$B$104,12,1)</f>
        <v>-3.392738751931141E-2</v>
      </c>
      <c r="M105" s="30"/>
      <c r="N105" s="30"/>
      <c r="O105" s="37">
        <f>I105*L105</f>
        <v>-88.11548825056137</v>
      </c>
      <c r="P105" s="37"/>
      <c r="Q105" s="37"/>
      <c r="S105" s="35">
        <f>SUM(F108:F116)-SUM($D108:$D116)</f>
        <v>-841.04975539134421</v>
      </c>
      <c r="T105" s="37">
        <f>SUM(O108:O116)-SUM($D108:$D116)</f>
        <v>-3052.958299080195</v>
      </c>
      <c r="U105" s="35">
        <f>ABS(S105)</f>
        <v>841.04975539134421</v>
      </c>
      <c r="V105" s="37">
        <f>ABS(T105)</f>
        <v>3052.958299080195</v>
      </c>
      <c r="W105" s="54">
        <f>U105/SUM(D108:D116)</f>
        <v>0.72069387779892391</v>
      </c>
      <c r="X105" s="55">
        <f>V105/SUM(D108:D116)</f>
        <v>2.6160739495117351</v>
      </c>
      <c r="Y105" s="35">
        <f>S105^2</f>
        <v>707364.69104383991</v>
      </c>
      <c r="Z105" s="37">
        <f>T105^2</f>
        <v>9320554.3759226371</v>
      </c>
    </row>
    <row r="106" spans="2:26" x14ac:dyDescent="0.25">
      <c r="B106" s="27">
        <v>44742</v>
      </c>
      <c r="C106" s="30">
        <f>Sales!M249</f>
        <v>2291</v>
      </c>
      <c r="D106" s="40">
        <f>Returns!M250</f>
        <v>117</v>
      </c>
      <c r="E106" s="31">
        <f t="shared" si="1"/>
        <v>5.1069402007856833E-2</v>
      </c>
      <c r="F106" s="35">
        <f t="shared" ref="F106:F116" si="2">_xlfn.FORECAST.ETS($B106,$D$5:$D$104,$B$5:$B$104,12,1)</f>
        <v>-4.0548472005202285</v>
      </c>
      <c r="G106" s="35"/>
      <c r="H106" s="35"/>
      <c r="I106" s="30">
        <f t="shared" ref="I106:I116" si="3">_xlfn.FORECAST.ETS($B106,$C$5:$C$104,$B$5:$B$104,12,1)</f>
        <v>2893.4732826820778</v>
      </c>
      <c r="J106" s="30"/>
      <c r="K106" s="30"/>
      <c r="L106" s="31">
        <f t="shared" ref="L106:L116" si="4">_xlfn.FORECAST.ETS($B106,$E$5:$E$104,$B$5:$B$104,12,1)</f>
        <v>-0.15024900266678246</v>
      </c>
      <c r="M106" s="30"/>
      <c r="N106" s="30"/>
      <c r="O106" s="37">
        <f t="shared" ref="O106:P121" si="5">I106*L106</f>
        <v>-434.74147496596328</v>
      </c>
      <c r="P106" s="37"/>
      <c r="Q106" s="37"/>
      <c r="S106" s="35"/>
      <c r="T106" s="37"/>
      <c r="U106" s="35"/>
      <c r="V106" s="37"/>
      <c r="W106" s="44"/>
      <c r="X106" s="45"/>
      <c r="Y106" s="35"/>
      <c r="Z106" s="37"/>
    </row>
    <row r="107" spans="2:26" x14ac:dyDescent="0.25">
      <c r="B107" s="27">
        <v>44773</v>
      </c>
      <c r="C107" s="30">
        <f>Sales!M250</f>
        <v>2364</v>
      </c>
      <c r="D107" s="40">
        <f>Returns!M251</f>
        <v>94</v>
      </c>
      <c r="E107" s="31">
        <f t="shared" si="1"/>
        <v>3.976311336717428E-2</v>
      </c>
      <c r="F107" s="35">
        <f t="shared" si="2"/>
        <v>7.9810397473762009</v>
      </c>
      <c r="G107" s="35"/>
      <c r="H107" s="35"/>
      <c r="I107" s="30">
        <f t="shared" si="3"/>
        <v>3082.1400158509646</v>
      </c>
      <c r="J107" s="30"/>
      <c r="K107" s="30"/>
      <c r="L107" s="31">
        <f t="shared" si="4"/>
        <v>-0.13036208492860724</v>
      </c>
      <c r="M107" s="30"/>
      <c r="N107" s="30"/>
      <c r="O107" s="37">
        <f t="shared" si="5"/>
        <v>-401.79419850822228</v>
      </c>
      <c r="P107" s="37"/>
      <c r="Q107" s="37"/>
      <c r="S107" s="35"/>
      <c r="T107" s="37"/>
      <c r="U107" s="35"/>
      <c r="V107" s="37"/>
      <c r="W107" s="44"/>
      <c r="X107" s="45"/>
      <c r="Y107" s="35"/>
      <c r="Z107" s="37"/>
    </row>
    <row r="108" spans="2:26" x14ac:dyDescent="0.25">
      <c r="B108" s="27">
        <v>44804</v>
      </c>
      <c r="C108" s="30">
        <f>Sales!M251</f>
        <v>3295</v>
      </c>
      <c r="D108" s="40">
        <f>Returns!M252</f>
        <v>548</v>
      </c>
      <c r="E108" s="31">
        <f t="shared" si="1"/>
        <v>0.16631259484066768</v>
      </c>
      <c r="F108" s="35">
        <f t="shared" si="2"/>
        <v>32.472143316337089</v>
      </c>
      <c r="G108" s="35"/>
      <c r="H108" s="35"/>
      <c r="I108" s="30">
        <f t="shared" si="3"/>
        <v>2842.8872895749023</v>
      </c>
      <c r="J108" s="30"/>
      <c r="K108" s="30"/>
      <c r="L108" s="31">
        <f t="shared" si="4"/>
        <v>-0.165668624791175</v>
      </c>
      <c r="M108" s="30"/>
      <c r="N108" s="30"/>
      <c r="O108" s="37">
        <f t="shared" si="5"/>
        <v>-470.97722770018498</v>
      </c>
      <c r="P108" s="37"/>
      <c r="Q108" s="37"/>
      <c r="S108" s="35"/>
      <c r="T108" s="37"/>
      <c r="U108" s="35"/>
      <c r="V108" s="37"/>
      <c r="W108" s="44"/>
      <c r="X108" s="45"/>
      <c r="Y108" s="35"/>
      <c r="Z108" s="37"/>
    </row>
    <row r="109" spans="2:26" x14ac:dyDescent="0.25">
      <c r="B109" s="27">
        <v>44834</v>
      </c>
      <c r="C109" s="30">
        <f>Sales!M252</f>
        <v>1439</v>
      </c>
      <c r="D109" s="40">
        <f>Returns!M253</f>
        <v>44</v>
      </c>
      <c r="E109" s="31">
        <f t="shared" si="1"/>
        <v>3.0576789437109102E-2</v>
      </c>
      <c r="F109" s="35">
        <f t="shared" si="2"/>
        <v>0.10475027446425855</v>
      </c>
      <c r="G109" s="35"/>
      <c r="H109" s="35"/>
      <c r="I109" s="30">
        <f t="shared" si="3"/>
        <v>2908.8537155759218</v>
      </c>
      <c r="J109" s="30"/>
      <c r="K109" s="30"/>
      <c r="L109" s="31">
        <f t="shared" si="4"/>
        <v>-0.19323740732001837</v>
      </c>
      <c r="M109" s="30"/>
      <c r="N109" s="30"/>
      <c r="O109" s="37">
        <f t="shared" si="5"/>
        <v>-562.09935027109327</v>
      </c>
      <c r="P109" s="37"/>
      <c r="Q109" s="37"/>
      <c r="S109" s="35"/>
      <c r="T109" s="37"/>
      <c r="U109" s="35"/>
      <c r="V109" s="37"/>
      <c r="W109" s="44"/>
      <c r="X109" s="45"/>
      <c r="Y109" s="35"/>
      <c r="Z109" s="37"/>
    </row>
    <row r="110" spans="2:26" x14ac:dyDescent="0.25">
      <c r="B110" s="27">
        <v>44865</v>
      </c>
      <c r="C110" s="30">
        <f>Sales!M253</f>
        <v>1525</v>
      </c>
      <c r="D110" s="40">
        <f>Returns!M254</f>
        <v>80</v>
      </c>
      <c r="E110" s="31">
        <f t="shared" si="1"/>
        <v>5.2459016393442623E-2</v>
      </c>
      <c r="F110" s="35">
        <f t="shared" si="2"/>
        <v>13.364975376016258</v>
      </c>
      <c r="G110" s="35"/>
      <c r="H110" s="35"/>
      <c r="I110" s="30">
        <f t="shared" si="3"/>
        <v>3071.4326630223272</v>
      </c>
      <c r="J110" s="30"/>
      <c r="K110" s="30"/>
      <c r="L110" s="31">
        <f t="shared" si="4"/>
        <v>-0.1890476913694609</v>
      </c>
      <c r="M110" s="30"/>
      <c r="N110" s="30"/>
      <c r="O110" s="37">
        <f t="shared" si="5"/>
        <v>-580.64725414112627</v>
      </c>
      <c r="P110" s="37"/>
      <c r="Q110" s="37"/>
      <c r="S110" s="35"/>
      <c r="T110" s="37"/>
      <c r="U110" s="35"/>
      <c r="V110" s="37"/>
      <c r="W110" s="44"/>
      <c r="X110" s="45"/>
      <c r="Y110" s="35"/>
      <c r="Z110" s="37"/>
    </row>
    <row r="111" spans="2:26" x14ac:dyDescent="0.25">
      <c r="B111" s="27">
        <v>44895</v>
      </c>
      <c r="C111" s="30">
        <f>Sales!M254</f>
        <v>3303</v>
      </c>
      <c r="D111" s="40">
        <f>Returns!M255</f>
        <v>41</v>
      </c>
      <c r="E111" s="31">
        <f t="shared" si="1"/>
        <v>1.241295791704511E-2</v>
      </c>
      <c r="F111" s="35">
        <f t="shared" si="2"/>
        <v>-1.933422520130712</v>
      </c>
      <c r="G111" s="35"/>
      <c r="H111" s="35"/>
      <c r="I111" s="30">
        <f t="shared" si="3"/>
        <v>3254.647801293921</v>
      </c>
      <c r="J111" s="30"/>
      <c r="K111" s="30"/>
      <c r="L111" s="31">
        <f t="shared" si="4"/>
        <v>-0.21921110517379336</v>
      </c>
      <c r="M111" s="30"/>
      <c r="N111" s="30"/>
      <c r="O111" s="37">
        <f t="shared" si="5"/>
        <v>-713.45494147309705</v>
      </c>
      <c r="P111" s="37"/>
      <c r="Q111" s="37"/>
      <c r="S111" s="35"/>
      <c r="T111" s="37"/>
      <c r="U111" s="35"/>
      <c r="V111" s="37"/>
      <c r="W111" s="44"/>
      <c r="X111" s="45"/>
      <c r="Y111" s="35"/>
      <c r="Z111" s="37"/>
    </row>
    <row r="112" spans="2:26" x14ac:dyDescent="0.25">
      <c r="B112" s="27">
        <v>44926</v>
      </c>
      <c r="C112" s="30">
        <f>Sales!M255</f>
        <v>3784</v>
      </c>
      <c r="D112" s="40">
        <f>Returns!M256</f>
        <v>53</v>
      </c>
      <c r="E112" s="31">
        <f t="shared" si="1"/>
        <v>1.4006342494714588E-2</v>
      </c>
      <c r="F112" s="35">
        <f t="shared" si="2"/>
        <v>8.881375577777149</v>
      </c>
      <c r="G112" s="35"/>
      <c r="H112" s="35"/>
      <c r="I112" s="30">
        <f t="shared" si="3"/>
        <v>3021.4383750728384</v>
      </c>
      <c r="J112" s="30"/>
      <c r="K112" s="30"/>
      <c r="L112" s="31">
        <f t="shared" si="4"/>
        <v>-0.2457137721641966</v>
      </c>
      <c r="M112" s="30"/>
      <c r="N112" s="30"/>
      <c r="O112" s="37">
        <f t="shared" si="5"/>
        <v>-742.40902050080786</v>
      </c>
      <c r="P112" s="37"/>
      <c r="Q112" s="37"/>
      <c r="S112" s="35"/>
      <c r="T112" s="37"/>
      <c r="U112" s="35"/>
      <c r="V112" s="37"/>
      <c r="W112" s="44"/>
      <c r="X112" s="45"/>
      <c r="Y112" s="35"/>
      <c r="Z112" s="37"/>
    </row>
    <row r="113" spans="2:26" x14ac:dyDescent="0.25">
      <c r="B113" s="27">
        <v>44957</v>
      </c>
      <c r="C113" s="30">
        <f>Sales!M256</f>
        <v>3425</v>
      </c>
      <c r="D113" s="40">
        <f>Returns!M257</f>
        <v>122</v>
      </c>
      <c r="E113" s="31">
        <f t="shared" si="1"/>
        <v>3.5620437956204377E-2</v>
      </c>
      <c r="F113" s="35">
        <f t="shared" si="2"/>
        <v>128.94151764299471</v>
      </c>
      <c r="G113" s="35"/>
      <c r="H113" s="35"/>
      <c r="I113" s="30">
        <f t="shared" si="3"/>
        <v>1579.3737557092641</v>
      </c>
      <c r="J113" s="30"/>
      <c r="K113" s="30"/>
      <c r="L113" s="31">
        <f t="shared" si="4"/>
        <v>0.38253959902187024</v>
      </c>
      <c r="M113" s="30"/>
      <c r="N113" s="30"/>
      <c r="O113" s="37">
        <f t="shared" si="5"/>
        <v>604.17300321468713</v>
      </c>
      <c r="P113" s="37"/>
      <c r="Q113" s="37"/>
      <c r="S113" s="35"/>
      <c r="T113" s="37"/>
      <c r="U113" s="35"/>
      <c r="V113" s="37"/>
      <c r="W113" s="44"/>
      <c r="X113" s="45"/>
      <c r="Y113" s="35"/>
      <c r="Z113" s="37"/>
    </row>
    <row r="114" spans="2:26" x14ac:dyDescent="0.25">
      <c r="B114" s="27">
        <v>44985</v>
      </c>
      <c r="C114" s="30">
        <f>Sales!M257</f>
        <v>1489</v>
      </c>
      <c r="D114" s="40">
        <f>Returns!M258</f>
        <v>102</v>
      </c>
      <c r="E114" s="31">
        <f t="shared" si="1"/>
        <v>6.8502350570852924E-2</v>
      </c>
      <c r="F114" s="35">
        <f t="shared" si="2"/>
        <v>46.537306794233331</v>
      </c>
      <c r="G114" s="35"/>
      <c r="H114" s="35"/>
      <c r="I114" s="30">
        <f t="shared" si="3"/>
        <v>1961.3127091202891</v>
      </c>
      <c r="J114" s="30"/>
      <c r="K114" s="30"/>
      <c r="L114" s="31">
        <f t="shared" si="4"/>
        <v>0.12660144226797149</v>
      </c>
      <c r="M114" s="30"/>
      <c r="N114" s="30"/>
      <c r="O114" s="37">
        <f t="shared" si="5"/>
        <v>248.30501771313104</v>
      </c>
      <c r="P114" s="37"/>
      <c r="Q114" s="37"/>
      <c r="S114" s="35"/>
      <c r="T114" s="37"/>
      <c r="U114" s="35"/>
      <c r="V114" s="37"/>
      <c r="W114" s="44"/>
      <c r="X114" s="45"/>
      <c r="Y114" s="35"/>
      <c r="Z114" s="37"/>
    </row>
    <row r="115" spans="2:26" x14ac:dyDescent="0.25">
      <c r="B115" s="27">
        <v>45016</v>
      </c>
      <c r="C115" s="30">
        <f>Sales!M258</f>
        <v>1933</v>
      </c>
      <c r="D115" s="40">
        <f>Returns!M259</f>
        <v>69</v>
      </c>
      <c r="E115" s="31">
        <f t="shared" si="1"/>
        <v>3.5695809622348681E-2</v>
      </c>
      <c r="F115" s="35">
        <f t="shared" si="2"/>
        <v>79.584827477413469</v>
      </c>
      <c r="G115" s="35"/>
      <c r="H115" s="35"/>
      <c r="I115" s="30">
        <f t="shared" si="3"/>
        <v>3755.2084022535623</v>
      </c>
      <c r="J115" s="30"/>
      <c r="K115" s="30"/>
      <c r="L115" s="31">
        <f t="shared" si="4"/>
        <v>8.9589595507158046E-2</v>
      </c>
      <c r="M115" s="30"/>
      <c r="N115" s="30"/>
      <c r="O115" s="37">
        <f t="shared" si="5"/>
        <v>336.4276018029779</v>
      </c>
      <c r="P115" s="37"/>
      <c r="Q115" s="37"/>
      <c r="S115" s="35"/>
      <c r="T115" s="37"/>
      <c r="U115" s="35"/>
      <c r="V115" s="37"/>
      <c r="W115" s="44"/>
      <c r="X115" s="45"/>
      <c r="Y115" s="35"/>
      <c r="Z115" s="37"/>
    </row>
    <row r="116" spans="2:26" x14ac:dyDescent="0.25">
      <c r="B116" s="32">
        <v>45046</v>
      </c>
      <c r="C116" s="33">
        <f>Sales!M259</f>
        <v>1549</v>
      </c>
      <c r="D116" s="41">
        <f>Returns!M260</f>
        <v>108</v>
      </c>
      <c r="E116" s="34">
        <f t="shared" si="1"/>
        <v>6.9722401549386706E-2</v>
      </c>
      <c r="F116" s="36">
        <f t="shared" si="2"/>
        <v>17.996770669550287</v>
      </c>
      <c r="G116" s="36"/>
      <c r="H116" s="36"/>
      <c r="I116" s="33">
        <f t="shared" si="3"/>
        <v>2709.6072147214722</v>
      </c>
      <c r="J116" s="33"/>
      <c r="K116" s="33"/>
      <c r="L116" s="34">
        <f t="shared" si="4"/>
        <v>-1.9471928241170805E-3</v>
      </c>
      <c r="M116" s="33"/>
      <c r="N116" s="33"/>
      <c r="O116" s="38">
        <f t="shared" si="5"/>
        <v>-5.2761277246815199</v>
      </c>
      <c r="P116" s="38"/>
      <c r="Q116" s="38"/>
      <c r="S116" s="36"/>
      <c r="T116" s="38"/>
      <c r="U116" s="36"/>
      <c r="V116" s="38"/>
      <c r="W116" s="46"/>
      <c r="X116" s="47"/>
      <c r="Y116" s="36"/>
      <c r="Z116" s="38"/>
    </row>
    <row r="117" spans="2:26" x14ac:dyDescent="0.25">
      <c r="B117" s="27">
        <v>45077</v>
      </c>
      <c r="C117" s="30">
        <f>Sales!M260</f>
        <v>1466</v>
      </c>
      <c r="D117" s="40">
        <f>Returns!M261</f>
        <v>38</v>
      </c>
      <c r="E117" s="31">
        <f t="shared" si="1"/>
        <v>2.5920873124147339E-2</v>
      </c>
      <c r="F117" s="35"/>
      <c r="G117" s="35">
        <f>_xlfn.FORECAST.ETS($B117,$D$5:$D$116,$B$5:$B$116,12,1)</f>
        <v>92.7024763453649</v>
      </c>
      <c r="H117" s="35"/>
      <c r="I117" s="30"/>
      <c r="J117" s="30">
        <f>_xlfn.FORECAST.ETS($B117,$C$5:$C$116,$B$5:$B$116,12,1)</f>
        <v>2489.7623673072885</v>
      </c>
      <c r="K117" s="30"/>
      <c r="L117" s="30"/>
      <c r="M117" s="31">
        <f>_xlfn.FORECAST.ETS($B117,$E$5:$E$116,$B$5:$B$116,12,1)</f>
        <v>2.789493637711838E-2</v>
      </c>
      <c r="N117" s="30"/>
      <c r="O117" s="37"/>
      <c r="P117" s="37">
        <f>J117*M117</f>
        <v>69.451762830180456</v>
      </c>
      <c r="Q117" s="37"/>
      <c r="S117" s="35">
        <f>SUM(G120:G128)-SUM($D120:$D128)</f>
        <v>-308.27783023757434</v>
      </c>
      <c r="T117" s="37">
        <f>SUM(P120:P128)-SUM($D120:$D128)</f>
        <v>-1595.7830965219498</v>
      </c>
      <c r="U117" s="35">
        <f>ABS(S117)</f>
        <v>308.27783023757434</v>
      </c>
      <c r="V117" s="37">
        <f>ABS(T117)</f>
        <v>1595.7830965219498</v>
      </c>
      <c r="W117" s="54">
        <f>U117/SUM(D120:D128)</f>
        <v>0.30492366986901515</v>
      </c>
      <c r="X117" s="55">
        <f>V117/SUM(D120:D128)</f>
        <v>1.5784204713372401</v>
      </c>
      <c r="Y117" s="35">
        <f>S117^2</f>
        <v>95035.220615986706</v>
      </c>
      <c r="Z117" s="37">
        <f>T117^2</f>
        <v>2546523.6911451826</v>
      </c>
    </row>
    <row r="118" spans="2:26" x14ac:dyDescent="0.25">
      <c r="B118" s="27">
        <v>45107</v>
      </c>
      <c r="C118" s="30">
        <f>Sales!M261</f>
        <v>2935</v>
      </c>
      <c r="D118" s="40">
        <f>Returns!M262</f>
        <v>59</v>
      </c>
      <c r="E118" s="31">
        <f t="shared" si="1"/>
        <v>2.0102214650766611E-2</v>
      </c>
      <c r="F118" s="35"/>
      <c r="G118" s="35">
        <f t="shared" ref="G118:G128" si="6">_xlfn.FORECAST.ETS($B118,$D$5:$D$116,$B$5:$B$116,12,1)</f>
        <v>63.670591137222445</v>
      </c>
      <c r="H118" s="35"/>
      <c r="I118" s="30"/>
      <c r="J118" s="30">
        <f t="shared" ref="J118:J128" si="7">_xlfn.FORECAST.ETS($B118,$C$5:$C$116,$B$5:$B$116,12,1)</f>
        <v>2256.6658466279268</v>
      </c>
      <c r="K118" s="30"/>
      <c r="L118" s="30"/>
      <c r="M118" s="31">
        <f t="shared" ref="M118:M128" si="8">_xlfn.FORECAST.ETS($B118,$E$5:$E$116,$B$5:$B$116,12,1)</f>
        <v>-6.9312991316225842E-2</v>
      </c>
      <c r="N118" s="30"/>
      <c r="O118" s="37"/>
      <c r="P118" s="37">
        <f t="shared" si="5"/>
        <v>-156.41626023094494</v>
      </c>
      <c r="Q118" s="37"/>
      <c r="S118" s="35"/>
      <c r="T118" s="37"/>
      <c r="U118" s="35"/>
      <c r="V118" s="37"/>
      <c r="W118" s="44"/>
      <c r="X118" s="45"/>
      <c r="Y118" s="35"/>
      <c r="Z118" s="37"/>
    </row>
    <row r="119" spans="2:26" x14ac:dyDescent="0.25">
      <c r="B119" s="27">
        <v>45138</v>
      </c>
      <c r="C119" s="30">
        <f>Sales!M262</f>
        <v>1566.9999999999998</v>
      </c>
      <c r="D119" s="40">
        <f>Returns!M263</f>
        <v>66</v>
      </c>
      <c r="E119" s="31">
        <f t="shared" si="1"/>
        <v>4.2118698149329933E-2</v>
      </c>
      <c r="F119" s="35"/>
      <c r="G119" s="35">
        <f t="shared" si="6"/>
        <v>63.675972370353207</v>
      </c>
      <c r="H119" s="35"/>
      <c r="I119" s="30"/>
      <c r="J119" s="30">
        <f t="shared" si="7"/>
        <v>2466.049793329435</v>
      </c>
      <c r="K119" s="30"/>
      <c r="L119" s="30"/>
      <c r="M119" s="31">
        <f t="shared" si="8"/>
        <v>-6.7383295262487805E-2</v>
      </c>
      <c r="N119" s="30"/>
      <c r="O119" s="37"/>
      <c r="P119" s="37">
        <f t="shared" si="5"/>
        <v>-166.17056135591434</v>
      </c>
      <c r="Q119" s="37"/>
      <c r="S119" s="35"/>
      <c r="T119" s="37"/>
      <c r="U119" s="35"/>
      <c r="V119" s="37"/>
      <c r="W119" s="44"/>
      <c r="X119" s="45"/>
      <c r="Y119" s="35"/>
      <c r="Z119" s="37"/>
    </row>
    <row r="120" spans="2:26" x14ac:dyDescent="0.25">
      <c r="B120" s="27">
        <v>45169</v>
      </c>
      <c r="C120" s="30">
        <f>Sales!M263</f>
        <v>2803</v>
      </c>
      <c r="D120" s="40">
        <f>Returns!M264</f>
        <v>77</v>
      </c>
      <c r="E120" s="31">
        <f t="shared" si="1"/>
        <v>2.7470567249375667E-2</v>
      </c>
      <c r="F120" s="35"/>
      <c r="G120" s="35">
        <f t="shared" si="6"/>
        <v>184.1482350280661</v>
      </c>
      <c r="H120" s="35"/>
      <c r="I120" s="30"/>
      <c r="J120" s="30">
        <f t="shared" si="7"/>
        <v>2393.0173874632696</v>
      </c>
      <c r="K120" s="30"/>
      <c r="L120" s="30"/>
      <c r="M120" s="31">
        <f t="shared" si="8"/>
        <v>-7.0797069630959858E-2</v>
      </c>
      <c r="N120" s="30"/>
      <c r="O120" s="37"/>
      <c r="P120" s="37">
        <f t="shared" si="5"/>
        <v>-169.41861860833475</v>
      </c>
      <c r="Q120" s="37"/>
      <c r="S120" s="35"/>
      <c r="T120" s="37"/>
      <c r="U120" s="35"/>
      <c r="V120" s="37"/>
      <c r="W120" s="44"/>
      <c r="X120" s="45"/>
      <c r="Y120" s="35"/>
      <c r="Z120" s="37"/>
    </row>
    <row r="121" spans="2:26" x14ac:dyDescent="0.25">
      <c r="B121" s="27">
        <v>45199</v>
      </c>
      <c r="C121" s="30">
        <f>Sales!M264</f>
        <v>1532</v>
      </c>
      <c r="D121" s="40">
        <f>Returns!M265</f>
        <v>54</v>
      </c>
      <c r="E121" s="31">
        <f t="shared" si="1"/>
        <v>3.5248041775456922E-2</v>
      </c>
      <c r="F121" s="35"/>
      <c r="G121" s="35">
        <f t="shared" si="6"/>
        <v>9.9678127777593488</v>
      </c>
      <c r="H121" s="35"/>
      <c r="I121" s="30"/>
      <c r="J121" s="30">
        <f t="shared" si="7"/>
        <v>2248.1977304178072</v>
      </c>
      <c r="K121" s="30"/>
      <c r="L121" s="30"/>
      <c r="M121" s="31">
        <f t="shared" si="8"/>
        <v>-0.13864930168456546</v>
      </c>
      <c r="N121" s="30"/>
      <c r="O121" s="37"/>
      <c r="P121" s="37">
        <f t="shared" si="5"/>
        <v>-311.71104537125393</v>
      </c>
      <c r="Q121" s="37"/>
      <c r="S121" s="35"/>
      <c r="T121" s="37"/>
      <c r="U121" s="35"/>
      <c r="V121" s="37"/>
      <c r="W121" s="44"/>
      <c r="X121" s="45"/>
      <c r="Y121" s="35"/>
      <c r="Z121" s="37"/>
    </row>
    <row r="122" spans="2:26" x14ac:dyDescent="0.25">
      <c r="B122" s="27">
        <v>45230</v>
      </c>
      <c r="C122" s="30">
        <f>Sales!M265</f>
        <v>1671</v>
      </c>
      <c r="D122" s="40">
        <f>Returns!M266</f>
        <v>114</v>
      </c>
      <c r="E122" s="31">
        <f t="shared" si="1"/>
        <v>6.8222621184919216E-2</v>
      </c>
      <c r="F122" s="35"/>
      <c r="G122" s="35">
        <f t="shared" si="6"/>
        <v>36.830675297053084</v>
      </c>
      <c r="H122" s="35"/>
      <c r="I122" s="30"/>
      <c r="J122" s="30">
        <f t="shared" si="7"/>
        <v>2460.3546523271684</v>
      </c>
      <c r="K122" s="30"/>
      <c r="L122" s="30"/>
      <c r="M122" s="31">
        <f t="shared" si="8"/>
        <v>-0.13483792121240973</v>
      </c>
      <c r="N122" s="30"/>
      <c r="O122" s="37"/>
      <c r="P122" s="37">
        <f t="shared" ref="P122:P128" si="9">J122*M122</f>
        <v>-331.74910676507648</v>
      </c>
      <c r="Q122" s="37"/>
      <c r="S122" s="35"/>
      <c r="T122" s="37"/>
      <c r="U122" s="35"/>
      <c r="V122" s="37"/>
      <c r="W122" s="44"/>
      <c r="X122" s="45"/>
      <c r="Y122" s="35"/>
      <c r="Z122" s="37"/>
    </row>
    <row r="123" spans="2:26" x14ac:dyDescent="0.25">
      <c r="B123" s="27">
        <v>45260</v>
      </c>
      <c r="C123" s="30">
        <f>Sales!M266</f>
        <v>1607</v>
      </c>
      <c r="D123" s="40">
        <f>Returns!M267</f>
        <v>174</v>
      </c>
      <c r="E123" s="31">
        <f t="shared" si="1"/>
        <v>0.10827629122588675</v>
      </c>
      <c r="F123" s="35"/>
      <c r="G123" s="35">
        <f t="shared" si="6"/>
        <v>20.603871573272677</v>
      </c>
      <c r="H123" s="35"/>
      <c r="I123" s="30"/>
      <c r="J123" s="30">
        <f t="shared" si="7"/>
        <v>2415.6913378144104</v>
      </c>
      <c r="K123" s="30"/>
      <c r="L123" s="30"/>
      <c r="M123" s="31">
        <f t="shared" si="8"/>
        <v>-0.17128369520446496</v>
      </c>
      <c r="N123" s="30"/>
      <c r="O123" s="37"/>
      <c r="P123" s="37">
        <f t="shared" si="9"/>
        <v>-413.76853881426968</v>
      </c>
      <c r="Q123" s="37"/>
      <c r="S123" s="35"/>
      <c r="T123" s="37"/>
      <c r="U123" s="35"/>
      <c r="V123" s="37"/>
      <c r="W123" s="44"/>
      <c r="X123" s="45"/>
      <c r="Y123" s="35"/>
      <c r="Z123" s="37"/>
    </row>
    <row r="124" spans="2:26" x14ac:dyDescent="0.25">
      <c r="B124" s="27">
        <v>45291</v>
      </c>
      <c r="C124" s="30">
        <f>Sales!M267</f>
        <v>2073</v>
      </c>
      <c r="D124" s="40">
        <f>Returns!M268</f>
        <v>146</v>
      </c>
      <c r="E124" s="31">
        <f t="shared" si="1"/>
        <v>7.042932947419199E-2</v>
      </c>
      <c r="F124" s="35"/>
      <c r="G124" s="35">
        <f t="shared" si="6"/>
        <v>37.660430683363224</v>
      </c>
      <c r="H124" s="35"/>
      <c r="I124" s="30"/>
      <c r="J124" s="30">
        <f t="shared" si="7"/>
        <v>3003.0845378095337</v>
      </c>
      <c r="K124" s="30"/>
      <c r="L124" s="30"/>
      <c r="M124" s="31">
        <f t="shared" si="8"/>
        <v>-0.1933606724618698</v>
      </c>
      <c r="N124" s="30"/>
      <c r="O124" s="37"/>
      <c r="P124" s="37">
        <f t="shared" si="9"/>
        <v>-580.67844569069496</v>
      </c>
      <c r="Q124" s="37"/>
      <c r="S124" s="35"/>
      <c r="T124" s="37"/>
      <c r="U124" s="35"/>
      <c r="V124" s="37"/>
      <c r="W124" s="44"/>
      <c r="X124" s="45"/>
      <c r="Y124" s="35"/>
      <c r="Z124" s="37"/>
    </row>
    <row r="125" spans="2:26" x14ac:dyDescent="0.25">
      <c r="B125" s="27">
        <v>45322</v>
      </c>
      <c r="C125" s="30">
        <f>Sales!M268</f>
        <v>2054</v>
      </c>
      <c r="D125" s="40">
        <f>Returns!M269</f>
        <v>55</v>
      </c>
      <c r="E125" s="31">
        <f t="shared" si="1"/>
        <v>2.6777020447906523E-2</v>
      </c>
      <c r="F125" s="35"/>
      <c r="G125" s="35">
        <f t="shared" si="6"/>
        <v>148.12590553217262</v>
      </c>
      <c r="H125" s="35"/>
      <c r="I125" s="30"/>
      <c r="J125" s="30">
        <f t="shared" si="7"/>
        <v>2150.2058654647285</v>
      </c>
      <c r="K125" s="30"/>
      <c r="L125" s="30"/>
      <c r="M125" s="31">
        <f t="shared" si="8"/>
        <v>0.27963165851294663</v>
      </c>
      <c r="N125" s="30"/>
      <c r="O125" s="37"/>
      <c r="P125" s="37">
        <f t="shared" si="9"/>
        <v>601.26563230416787</v>
      </c>
      <c r="Q125" s="37"/>
      <c r="S125" s="35"/>
      <c r="T125" s="37"/>
      <c r="U125" s="35"/>
      <c r="V125" s="37"/>
      <c r="W125" s="44"/>
      <c r="X125" s="45"/>
      <c r="Y125" s="35"/>
      <c r="Z125" s="37"/>
    </row>
    <row r="126" spans="2:26" x14ac:dyDescent="0.25">
      <c r="B126" s="27">
        <v>45351</v>
      </c>
      <c r="C126" s="30">
        <f>Sales!M269</f>
        <v>2420</v>
      </c>
      <c r="D126" s="40">
        <f>Returns!M270</f>
        <v>171</v>
      </c>
      <c r="E126" s="31">
        <f t="shared" si="1"/>
        <v>7.0661157024793392E-2</v>
      </c>
      <c r="F126" s="35"/>
      <c r="G126" s="35">
        <f t="shared" si="6"/>
        <v>85.677719169921801</v>
      </c>
      <c r="H126" s="35"/>
      <c r="I126" s="30"/>
      <c r="J126" s="30">
        <f t="shared" si="7"/>
        <v>2200.8059973356444</v>
      </c>
      <c r="K126" s="30"/>
      <c r="L126" s="30"/>
      <c r="M126" s="31">
        <f t="shared" si="8"/>
        <v>0.12255812815244627</v>
      </c>
      <c r="N126" s="30"/>
      <c r="O126" s="37"/>
      <c r="P126" s="37">
        <f t="shared" si="9"/>
        <v>269.7266634601342</v>
      </c>
      <c r="Q126" s="37"/>
      <c r="S126" s="35"/>
      <c r="T126" s="37"/>
      <c r="U126" s="35"/>
      <c r="V126" s="37"/>
      <c r="W126" s="44"/>
      <c r="X126" s="45"/>
      <c r="Y126" s="35"/>
      <c r="Z126" s="37"/>
    </row>
    <row r="127" spans="2:26" x14ac:dyDescent="0.25">
      <c r="B127" s="27">
        <v>45382</v>
      </c>
      <c r="C127" s="30">
        <f>Sales!M270</f>
        <v>2756</v>
      </c>
      <c r="D127" s="40">
        <f>Returns!M271</f>
        <v>182</v>
      </c>
      <c r="E127" s="31">
        <f t="shared" si="1"/>
        <v>6.6037735849056603E-2</v>
      </c>
      <c r="F127" s="35"/>
      <c r="G127" s="35">
        <f t="shared" si="6"/>
        <v>105.6487661190653</v>
      </c>
      <c r="H127" s="35"/>
      <c r="I127" s="30"/>
      <c r="J127" s="30">
        <f t="shared" si="7"/>
        <v>2306.5382047339695</v>
      </c>
      <c r="K127" s="30"/>
      <c r="L127" s="30"/>
      <c r="M127" s="31">
        <f t="shared" si="8"/>
        <v>0.10287026873001233</v>
      </c>
      <c r="N127" s="30"/>
      <c r="O127" s="37"/>
      <c r="P127" s="37">
        <f t="shared" si="9"/>
        <v>237.27420495702364</v>
      </c>
      <c r="Q127" s="37"/>
      <c r="S127" s="35"/>
      <c r="T127" s="37"/>
      <c r="U127" s="35"/>
      <c r="V127" s="37"/>
      <c r="W127" s="44"/>
      <c r="X127" s="45"/>
      <c r="Y127" s="35"/>
      <c r="Z127" s="37"/>
    </row>
    <row r="128" spans="2:26" x14ac:dyDescent="0.25">
      <c r="B128" s="32">
        <v>45412</v>
      </c>
      <c r="C128" s="33">
        <f>Sales!M271</f>
        <v>1235</v>
      </c>
      <c r="D128" s="41">
        <f>Returns!M272</f>
        <v>38</v>
      </c>
      <c r="E128" s="34">
        <f t="shared" si="1"/>
        <v>3.0769230769230771E-2</v>
      </c>
      <c r="F128" s="36"/>
      <c r="G128" s="36">
        <f t="shared" si="6"/>
        <v>74.058753581751503</v>
      </c>
      <c r="H128" s="36"/>
      <c r="I128" s="33"/>
      <c r="J128" s="33">
        <f t="shared" si="7"/>
        <v>2333.015332141611</v>
      </c>
      <c r="K128" s="33"/>
      <c r="L128" s="33"/>
      <c r="M128" s="34">
        <f t="shared" si="8"/>
        <v>4.8982171883737088E-2</v>
      </c>
      <c r="N128" s="33"/>
      <c r="O128" s="38"/>
      <c r="P128" s="38">
        <f t="shared" si="9"/>
        <v>114.27615800635436</v>
      </c>
      <c r="Q128" s="38"/>
      <c r="S128" s="36"/>
      <c r="T128" s="38"/>
      <c r="U128" s="36"/>
      <c r="V128" s="38"/>
      <c r="W128" s="46"/>
      <c r="X128" s="47"/>
      <c r="Y128" s="36"/>
      <c r="Z128" s="38"/>
    </row>
    <row r="129" spans="2:28" x14ac:dyDescent="0.25">
      <c r="B129" s="27">
        <v>45443</v>
      </c>
      <c r="C129" s="30">
        <f>Sales!M272</f>
        <v>1131</v>
      </c>
      <c r="D129" s="40">
        <f>Returns!M273</f>
        <v>129</v>
      </c>
      <c r="E129" s="31">
        <f t="shared" si="1"/>
        <v>0.11405835543766578</v>
      </c>
      <c r="F129" s="35"/>
      <c r="G129" s="35"/>
      <c r="H129" s="35">
        <f>_xlfn.FORECAST.ETS($B129,$D$5:$D$128,$B$5:$B$128,12,1)</f>
        <v>95.753914030454382</v>
      </c>
      <c r="I129" s="30"/>
      <c r="J129" s="30"/>
      <c r="K129" s="30">
        <f>_xlfn.FORECAST.ETS($B129,$C$5:$C$128,$B$5:$B$128,12,1)</f>
        <v>2375.0039985524213</v>
      </c>
      <c r="L129" s="30"/>
      <c r="M129" s="30"/>
      <c r="N129" s="31">
        <f>_xlfn.FORECAST.ETS($B129,$E$5:$E$128,$B$5:$B$128,12,1)</f>
        <v>4.6270890701181421E-2</v>
      </c>
      <c r="O129" s="37"/>
      <c r="P129" s="37"/>
      <c r="Q129" s="37">
        <f>K129*N129</f>
        <v>109.89355043188792</v>
      </c>
      <c r="S129" s="35">
        <f>SUM(H132:H140)-SUM($D132:$D140)</f>
        <v>317.98713606418892</v>
      </c>
      <c r="T129" s="37">
        <f>SUM(Q132:Q140)-SUM($D132:$D140)</f>
        <v>-765.07320932771131</v>
      </c>
      <c r="U129" s="35">
        <f>ABS(S129)</f>
        <v>317.98713606418892</v>
      </c>
      <c r="V129" s="37">
        <f>ABS(T129)</f>
        <v>765.07320932771131</v>
      </c>
      <c r="W129" s="54">
        <f>U129/SUM(D132:D140)</f>
        <v>0.54079444908875662</v>
      </c>
      <c r="X129" s="55">
        <f>V129/SUM(D132:D140)</f>
        <v>1.3011449138226383</v>
      </c>
      <c r="Y129" s="35">
        <f>S129^2</f>
        <v>101115.818702305</v>
      </c>
      <c r="Z129" s="37">
        <f>T129^2</f>
        <v>585337.015631004</v>
      </c>
    </row>
    <row r="130" spans="2:28" x14ac:dyDescent="0.25">
      <c r="B130" s="27">
        <v>45473</v>
      </c>
      <c r="C130" s="30">
        <f>Sales!M273</f>
        <v>808</v>
      </c>
      <c r="D130" s="40">
        <f>Returns!M274</f>
        <v>29</v>
      </c>
      <c r="E130" s="31">
        <f t="shared" si="1"/>
        <v>3.5891089108910888E-2</v>
      </c>
      <c r="F130" s="35"/>
      <c r="G130" s="35"/>
      <c r="H130" s="35">
        <f t="shared" ref="H130:H140" si="10">_xlfn.FORECAST.ETS($B130,$D$5:$D$128,$B$5:$B$128,12,1)</f>
        <v>82.794657817758434</v>
      </c>
      <c r="I130" s="30"/>
      <c r="J130" s="30"/>
      <c r="K130" s="30">
        <f t="shared" ref="K130:K140" si="11">_xlfn.FORECAST.ETS($B130,$C$5:$C$128,$B$5:$B$128,12,1)</f>
        <v>2142.2985049497233</v>
      </c>
      <c r="L130" s="30"/>
      <c r="M130" s="30"/>
      <c r="N130" s="31">
        <f t="shared" ref="N130:N140" si="12">_xlfn.FORECAST.ETS($B130,$E$5:$E$128,$B$5:$B$128,12,1)</f>
        <v>-2.7523835904085196E-2</v>
      </c>
      <c r="O130" s="37"/>
      <c r="P130" s="37"/>
      <c r="Q130" s="37">
        <f t="shared" ref="Q130:Q140" si="13">K130*N130</f>
        <v>-58.96427250780323</v>
      </c>
      <c r="S130" s="35"/>
      <c r="T130" s="37"/>
      <c r="U130" s="35"/>
      <c r="V130" s="37"/>
      <c r="W130" s="44"/>
      <c r="X130" s="45"/>
      <c r="Y130" s="35"/>
      <c r="Z130" s="37"/>
    </row>
    <row r="131" spans="2:28" x14ac:dyDescent="0.25">
      <c r="B131" s="27">
        <v>45504</v>
      </c>
      <c r="C131" s="30">
        <f>Sales!M274</f>
        <v>2232</v>
      </c>
      <c r="D131" s="40">
        <f>Returns!M275</f>
        <v>103</v>
      </c>
      <c r="E131" s="31">
        <f t="shared" si="1"/>
        <v>4.6146953405017919E-2</v>
      </c>
      <c r="F131" s="35"/>
      <c r="G131" s="35"/>
      <c r="H131" s="35">
        <f t="shared" si="10"/>
        <v>84.387858900839333</v>
      </c>
      <c r="I131" s="30"/>
      <c r="J131" s="30"/>
      <c r="K131" s="30">
        <f t="shared" si="11"/>
        <v>2349.2860645633259</v>
      </c>
      <c r="L131" s="30"/>
      <c r="M131" s="30"/>
      <c r="N131" s="31">
        <f t="shared" si="12"/>
        <v>-2.6369944520307293E-2</v>
      </c>
      <c r="O131" s="37"/>
      <c r="P131" s="37"/>
      <c r="Q131" s="37">
        <f t="shared" si="13"/>
        <v>-61.950543184865964</v>
      </c>
      <c r="S131" s="35"/>
      <c r="T131" s="37"/>
      <c r="U131" s="35"/>
      <c r="V131" s="37"/>
      <c r="W131" s="44"/>
      <c r="X131" s="45"/>
      <c r="Y131" s="35"/>
      <c r="Z131" s="37"/>
    </row>
    <row r="132" spans="2:28" x14ac:dyDescent="0.25">
      <c r="B132" s="27">
        <v>45535</v>
      </c>
      <c r="C132" s="30">
        <f>Sales!M275</f>
        <v>2276</v>
      </c>
      <c r="D132" s="40">
        <f>Returns!M276</f>
        <v>24</v>
      </c>
      <c r="E132" s="31">
        <f t="shared" si="1"/>
        <v>1.054481546572935E-2</v>
      </c>
      <c r="F132" s="35"/>
      <c r="G132" s="35"/>
      <c r="H132" s="35">
        <f t="shared" si="10"/>
        <v>176.68324908038025</v>
      </c>
      <c r="I132" s="30"/>
      <c r="J132" s="30"/>
      <c r="K132" s="30">
        <f t="shared" si="11"/>
        <v>2276.7286371178911</v>
      </c>
      <c r="L132" s="30"/>
      <c r="M132" s="30"/>
      <c r="N132" s="31">
        <f t="shared" si="12"/>
        <v>-3.7691494380101671E-2</v>
      </c>
      <c r="O132" s="37"/>
      <c r="P132" s="37"/>
      <c r="Q132" s="37">
        <f t="shared" si="13"/>
        <v>-85.813304630945538</v>
      </c>
      <c r="S132" s="35"/>
      <c r="T132" s="37"/>
      <c r="U132" s="35"/>
      <c r="V132" s="37"/>
      <c r="W132" s="44"/>
      <c r="X132" s="45"/>
      <c r="Y132" s="35"/>
      <c r="Z132" s="37"/>
    </row>
    <row r="133" spans="2:28" x14ac:dyDescent="0.25">
      <c r="B133" s="27">
        <v>45565</v>
      </c>
      <c r="C133" s="30">
        <f>Sales!M276</f>
        <v>1154</v>
      </c>
      <c r="D133" s="40">
        <f>Returns!M277</f>
        <v>84</v>
      </c>
      <c r="E133" s="31">
        <f t="shared" si="1"/>
        <v>7.2790294627383012E-2</v>
      </c>
      <c r="F133" s="35"/>
      <c r="G133" s="35"/>
      <c r="H133" s="35">
        <f t="shared" si="10"/>
        <v>47.281463346749234</v>
      </c>
      <c r="I133" s="30"/>
      <c r="J133" s="30"/>
      <c r="K133" s="30">
        <f t="shared" si="11"/>
        <v>2130.0873190467714</v>
      </c>
      <c r="L133" s="30"/>
      <c r="M133" s="30"/>
      <c r="N133" s="31">
        <f t="shared" si="12"/>
        <v>-8.972235472906509E-2</v>
      </c>
      <c r="O133" s="37"/>
      <c r="P133" s="37"/>
      <c r="Q133" s="37">
        <f t="shared" si="13"/>
        <v>-191.11645004339766</v>
      </c>
      <c r="S133" s="35"/>
      <c r="T133" s="37"/>
      <c r="U133" s="35"/>
      <c r="V133" s="37"/>
      <c r="W133" s="44"/>
      <c r="X133" s="45"/>
      <c r="Y133" s="35"/>
      <c r="Z133" s="37"/>
    </row>
    <row r="134" spans="2:28" x14ac:dyDescent="0.25">
      <c r="B134" s="27">
        <v>45596</v>
      </c>
      <c r="C134" s="30">
        <f>Sales!M277</f>
        <v>2103</v>
      </c>
      <c r="D134" s="40">
        <f>Returns!M278</f>
        <v>86</v>
      </c>
      <c r="E134" s="31">
        <f t="shared" ref="E134:E140" si="14">IFERROR(D134/C134,0)</f>
        <v>4.0893961008083693E-2</v>
      </c>
      <c r="F134" s="35"/>
      <c r="G134" s="35"/>
      <c r="H134" s="35">
        <f t="shared" si="10"/>
        <v>78.220742436783112</v>
      </c>
      <c r="I134" s="30"/>
      <c r="J134" s="30"/>
      <c r="K134" s="30">
        <f t="shared" si="11"/>
        <v>2341.4448612000406</v>
      </c>
      <c r="L134" s="30"/>
      <c r="M134" s="30"/>
      <c r="N134" s="31">
        <f t="shared" si="12"/>
        <v>-8.5730344055351598E-2</v>
      </c>
      <c r="O134" s="37"/>
      <c r="P134" s="37"/>
      <c r="Q134" s="37">
        <f t="shared" si="13"/>
        <v>-200.73287353731445</v>
      </c>
      <c r="S134" s="35"/>
      <c r="T134" s="37"/>
      <c r="U134" s="35"/>
      <c r="V134" s="37"/>
      <c r="W134" s="44"/>
      <c r="X134" s="45"/>
      <c r="Y134" s="35"/>
      <c r="Z134" s="37"/>
    </row>
    <row r="135" spans="2:28" x14ac:dyDescent="0.25">
      <c r="B135" s="27">
        <v>45626</v>
      </c>
      <c r="C135" s="30">
        <f>Sales!M278</f>
        <v>5877</v>
      </c>
      <c r="D135" s="40">
        <f>Returns!M279</f>
        <v>36</v>
      </c>
      <c r="E135" s="31">
        <f t="shared" si="14"/>
        <v>6.1255742725880554E-3</v>
      </c>
      <c r="F135" s="35"/>
      <c r="G135" s="35"/>
      <c r="H135" s="35">
        <f t="shared" si="10"/>
        <v>75.377783960877466</v>
      </c>
      <c r="I135" s="30"/>
      <c r="J135" s="30"/>
      <c r="K135" s="30">
        <f t="shared" si="11"/>
        <v>2296.0194759883943</v>
      </c>
      <c r="L135" s="30"/>
      <c r="M135" s="30"/>
      <c r="N135" s="31">
        <f t="shared" si="12"/>
        <v>-0.11026843213365874</v>
      </c>
      <c r="O135" s="37"/>
      <c r="P135" s="37"/>
      <c r="Q135" s="37">
        <f t="shared" si="13"/>
        <v>-253.17846776558497</v>
      </c>
      <c r="S135" s="35"/>
      <c r="T135" s="37"/>
      <c r="U135" s="35"/>
      <c r="V135" s="37"/>
      <c r="W135" s="44"/>
      <c r="X135" s="45"/>
      <c r="Y135" s="35"/>
      <c r="Z135" s="37"/>
    </row>
    <row r="136" spans="2:28" x14ac:dyDescent="0.25">
      <c r="B136" s="27">
        <v>45657</v>
      </c>
      <c r="C136" s="30">
        <f>Sales!M279</f>
        <v>1958</v>
      </c>
      <c r="D136" s="40">
        <f>Returns!M280</f>
        <v>12</v>
      </c>
      <c r="E136" s="31">
        <f t="shared" si="14"/>
        <v>6.1287027579162408E-3</v>
      </c>
      <c r="F136" s="35"/>
      <c r="G136" s="35"/>
      <c r="H136" s="35">
        <f t="shared" si="10"/>
        <v>71.532181661588595</v>
      </c>
      <c r="I136" s="30"/>
      <c r="J136" s="30"/>
      <c r="K136" s="30">
        <f t="shared" si="11"/>
        <v>2882.8369196181361</v>
      </c>
      <c r="L136" s="30"/>
      <c r="M136" s="30"/>
      <c r="N136" s="31">
        <f t="shared" si="12"/>
        <v>-0.14708491153181633</v>
      </c>
      <c r="O136" s="37"/>
      <c r="P136" s="37"/>
      <c r="Q136" s="37">
        <f t="shared" si="13"/>
        <v>-424.02181328268745</v>
      </c>
      <c r="S136" s="35"/>
      <c r="T136" s="37"/>
      <c r="U136" s="35"/>
      <c r="V136" s="37"/>
      <c r="W136" s="44"/>
      <c r="X136" s="45"/>
      <c r="Y136" s="35"/>
      <c r="Z136" s="37"/>
    </row>
    <row r="137" spans="2:28" x14ac:dyDescent="0.25">
      <c r="B137" s="27">
        <v>45688</v>
      </c>
      <c r="C137" s="30">
        <f>Sales!M280</f>
        <v>2440</v>
      </c>
      <c r="D137" s="40">
        <f>Returns!M281</f>
        <v>85</v>
      </c>
      <c r="E137" s="31">
        <f t="shared" si="14"/>
        <v>3.4836065573770489E-2</v>
      </c>
      <c r="F137" s="35"/>
      <c r="G137" s="35"/>
      <c r="H137" s="35">
        <f t="shared" si="10"/>
        <v>129.84831426941349</v>
      </c>
      <c r="I137" s="30"/>
      <c r="J137" s="30"/>
      <c r="K137" s="30">
        <f t="shared" si="11"/>
        <v>2029.8463266233837</v>
      </c>
      <c r="L137" s="30"/>
      <c r="M137" s="30"/>
      <c r="N137" s="31">
        <f t="shared" si="12"/>
        <v>0.1909823240230891</v>
      </c>
      <c r="O137" s="37"/>
      <c r="P137" s="37"/>
      <c r="Q137" s="37">
        <f t="shared" si="13"/>
        <v>387.66476886826422</v>
      </c>
      <c r="S137" s="35"/>
      <c r="T137" s="37"/>
      <c r="U137" s="35"/>
      <c r="V137" s="37"/>
      <c r="W137" s="44"/>
      <c r="X137" s="45"/>
      <c r="Y137" s="35"/>
      <c r="Z137" s="37"/>
    </row>
    <row r="138" spans="2:28" x14ac:dyDescent="0.25">
      <c r="B138" s="27">
        <v>45716</v>
      </c>
      <c r="C138" s="30">
        <f>Sales!M281</f>
        <v>1779</v>
      </c>
      <c r="D138" s="40">
        <f>Returns!M282</f>
        <v>12</v>
      </c>
      <c r="E138" s="31">
        <f t="shared" si="14"/>
        <v>6.7453625632377737E-3</v>
      </c>
      <c r="F138" s="35"/>
      <c r="G138" s="35"/>
      <c r="H138" s="35">
        <f t="shared" si="10"/>
        <v>120.04424664397804</v>
      </c>
      <c r="I138" s="30"/>
      <c r="J138" s="30"/>
      <c r="K138" s="30">
        <f t="shared" si="11"/>
        <v>2078.0355842596441</v>
      </c>
      <c r="L138" s="30"/>
      <c r="M138" s="30"/>
      <c r="N138" s="31">
        <f t="shared" si="12"/>
        <v>0.11262980660409616</v>
      </c>
      <c r="O138" s="37"/>
      <c r="P138" s="37"/>
      <c r="Q138" s="37">
        <f t="shared" si="13"/>
        <v>234.04874597159369</v>
      </c>
      <c r="S138" s="35"/>
      <c r="T138" s="37"/>
      <c r="U138" s="35"/>
      <c r="V138" s="37"/>
      <c r="W138" s="44"/>
      <c r="X138" s="45"/>
      <c r="Y138" s="35"/>
      <c r="Z138" s="37"/>
    </row>
    <row r="139" spans="2:28" x14ac:dyDescent="0.25">
      <c r="B139" s="27">
        <v>45747</v>
      </c>
      <c r="C139" s="30">
        <f>Sales!M282</f>
        <v>1065</v>
      </c>
      <c r="D139" s="40">
        <f>Returns!M283</f>
        <v>137</v>
      </c>
      <c r="E139" s="31">
        <f t="shared" si="14"/>
        <v>0.12863849765258217</v>
      </c>
      <c r="F139" s="35"/>
      <c r="G139" s="35"/>
      <c r="H139" s="35">
        <f t="shared" si="10"/>
        <v>133.71532374051753</v>
      </c>
      <c r="I139" s="30"/>
      <c r="J139" s="30"/>
      <c r="K139" s="30">
        <f t="shared" si="11"/>
        <v>2184.1350904074266</v>
      </c>
      <c r="L139" s="30"/>
      <c r="M139" s="30"/>
      <c r="N139" s="31">
        <f t="shared" si="12"/>
        <v>0.10299055646510885</v>
      </c>
      <c r="O139" s="37"/>
      <c r="P139" s="37"/>
      <c r="Q139" s="37">
        <f t="shared" si="13"/>
        <v>224.94528835603168</v>
      </c>
      <c r="S139" s="35"/>
      <c r="T139" s="37"/>
      <c r="U139" s="35"/>
      <c r="V139" s="37"/>
      <c r="W139" s="44"/>
      <c r="X139" s="45"/>
      <c r="Y139" s="35"/>
      <c r="Z139" s="37"/>
    </row>
    <row r="140" spans="2:28" x14ac:dyDescent="0.25">
      <c r="B140" s="27">
        <v>45777</v>
      </c>
      <c r="C140" s="30">
        <f>Sales!M283</f>
        <v>1847</v>
      </c>
      <c r="D140" s="40">
        <f>Returns!M284</f>
        <v>112</v>
      </c>
      <c r="E140" s="31">
        <f t="shared" si="14"/>
        <v>6.0638873849485651E-2</v>
      </c>
      <c r="F140" s="35"/>
      <c r="G140" s="35"/>
      <c r="H140" s="35">
        <f t="shared" si="10"/>
        <v>73.283830923901235</v>
      </c>
      <c r="I140" s="30"/>
      <c r="J140" s="30"/>
      <c r="K140" s="30">
        <f t="shared" si="11"/>
        <v>2208.3692186614567</v>
      </c>
      <c r="L140" s="30"/>
      <c r="M140" s="30"/>
      <c r="N140" s="31">
        <f t="shared" si="12"/>
        <v>5.9379063803384605E-2</v>
      </c>
      <c r="O140" s="37"/>
      <c r="P140" s="37"/>
      <c r="Q140" s="39">
        <f t="shared" si="13"/>
        <v>131.13089673632925</v>
      </c>
      <c r="S140" s="35"/>
      <c r="T140" s="37"/>
      <c r="U140" s="35"/>
      <c r="V140" s="37"/>
      <c r="W140" s="44"/>
      <c r="X140" s="45"/>
      <c r="Y140" s="35"/>
      <c r="Z140" s="37"/>
    </row>
    <row r="141" spans="2:28" x14ac:dyDescent="0.25">
      <c r="B141" s="27"/>
      <c r="C141" s="30"/>
      <c r="D141" s="30"/>
      <c r="E141" s="31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2:28" x14ac:dyDescent="0.25">
      <c r="B142" s="27"/>
      <c r="C142" s="30"/>
      <c r="D142" s="30"/>
      <c r="E142" s="31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S142" s="65" t="s">
        <v>64</v>
      </c>
      <c r="T142" s="65"/>
      <c r="U142" s="65" t="s">
        <v>60</v>
      </c>
      <c r="V142" s="65"/>
      <c r="W142" s="65" t="s">
        <v>61</v>
      </c>
      <c r="X142" s="65"/>
      <c r="Y142" s="65" t="s">
        <v>62</v>
      </c>
      <c r="Z142" s="65"/>
      <c r="AA142" s="65" t="s">
        <v>68</v>
      </c>
      <c r="AB142" s="65"/>
    </row>
    <row r="143" spans="2:28" x14ac:dyDescent="0.25">
      <c r="B143" s="27"/>
      <c r="C143" s="30"/>
      <c r="D143" s="30"/>
      <c r="E143" s="31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S143" s="42" t="s">
        <v>55</v>
      </c>
      <c r="T143" s="43" t="s">
        <v>63</v>
      </c>
      <c r="U143" s="42" t="s">
        <v>55</v>
      </c>
      <c r="V143" s="43" t="s">
        <v>63</v>
      </c>
      <c r="W143" s="42" t="s">
        <v>55</v>
      </c>
      <c r="X143" s="43" t="s">
        <v>63</v>
      </c>
      <c r="Y143" s="42" t="s">
        <v>55</v>
      </c>
      <c r="Z143" s="43" t="s">
        <v>63</v>
      </c>
      <c r="AA143" s="42" t="s">
        <v>55</v>
      </c>
      <c r="AB143" s="43" t="s">
        <v>63</v>
      </c>
    </row>
    <row r="144" spans="2:28" x14ac:dyDescent="0.25">
      <c r="R144" t="s">
        <v>57</v>
      </c>
      <c r="S144" s="48">
        <f>AVERAGE(S105:S116)</f>
        <v>-841.04975539134421</v>
      </c>
      <c r="T144" s="48">
        <f t="shared" ref="T144:X144" si="15">AVERAGE(T105:T116)</f>
        <v>-3052.958299080195</v>
      </c>
      <c r="U144" s="48">
        <f t="shared" si="15"/>
        <v>841.04975539134421</v>
      </c>
      <c r="V144" s="48">
        <f t="shared" si="15"/>
        <v>3052.958299080195</v>
      </c>
      <c r="W144" s="49">
        <f t="shared" si="15"/>
        <v>0.72069387779892391</v>
      </c>
      <c r="X144" s="49">
        <f t="shared" si="15"/>
        <v>2.6160739495117351</v>
      </c>
      <c r="Y144" s="48">
        <f>SQRT(AVERAGE(Y105:Y116))</f>
        <v>841.04975539134421</v>
      </c>
      <c r="Z144" s="48">
        <f>SQRT(AVERAGE(Z105:Z116))</f>
        <v>3052.958299080195</v>
      </c>
    </row>
    <row r="145" spans="18:28" x14ac:dyDescent="0.25">
      <c r="R145" t="s">
        <v>58</v>
      </c>
      <c r="S145" s="48">
        <f t="shared" ref="S145:X145" si="16">AVERAGE(S117:S128)</f>
        <v>-308.27783023757434</v>
      </c>
      <c r="T145" s="48">
        <f t="shared" si="16"/>
        <v>-1595.7830965219498</v>
      </c>
      <c r="U145" s="48">
        <f t="shared" si="16"/>
        <v>308.27783023757434</v>
      </c>
      <c r="V145" s="48">
        <f t="shared" si="16"/>
        <v>1595.7830965219498</v>
      </c>
      <c r="W145" s="49">
        <f t="shared" si="16"/>
        <v>0.30492366986901515</v>
      </c>
      <c r="X145" s="49">
        <f t="shared" si="16"/>
        <v>1.5784204713372401</v>
      </c>
      <c r="Y145" s="48">
        <f>SQRT(AVERAGE(Y117:Y128))</f>
        <v>308.27783023757434</v>
      </c>
      <c r="Z145" s="48">
        <f>SQRT(AVERAGE(Z117:Z128))</f>
        <v>1595.7830965219498</v>
      </c>
    </row>
    <row r="146" spans="18:28" x14ac:dyDescent="0.25">
      <c r="R146" t="s">
        <v>59</v>
      </c>
      <c r="S146" s="56">
        <f t="shared" ref="S146:X146" si="17">AVERAGE(S129:S140)</f>
        <v>317.98713606418892</v>
      </c>
      <c r="T146" s="56">
        <f t="shared" si="17"/>
        <v>-765.07320932771131</v>
      </c>
      <c r="U146" s="56">
        <f t="shared" si="17"/>
        <v>317.98713606418892</v>
      </c>
      <c r="V146" s="56">
        <f t="shared" si="17"/>
        <v>765.07320932771131</v>
      </c>
      <c r="W146" s="57">
        <f t="shared" si="17"/>
        <v>0.54079444908875662</v>
      </c>
      <c r="X146" s="57">
        <f t="shared" si="17"/>
        <v>1.3011449138226383</v>
      </c>
      <c r="Y146" s="56">
        <f>SQRT(AVERAGE(Y129:Y140))</f>
        <v>317.98713606418892</v>
      </c>
      <c r="Z146" s="56">
        <f>SQRT(AVERAGE(Z129:Z140))</f>
        <v>765.07320932771131</v>
      </c>
      <c r="AA146" s="52"/>
      <c r="AB146" s="52"/>
    </row>
    <row r="147" spans="18:28" x14ac:dyDescent="0.25">
      <c r="R147" t="s">
        <v>69</v>
      </c>
      <c r="S147" s="48">
        <f>AVERAGE(S144:S146)</f>
        <v>-277.11348318824321</v>
      </c>
      <c r="T147" s="48">
        <f t="shared" ref="T147:X147" si="18">AVERAGE(T144:T146)</f>
        <v>-1804.6048683099518</v>
      </c>
      <c r="U147" s="48">
        <f t="shared" si="18"/>
        <v>489.10490723103584</v>
      </c>
      <c r="V147" s="48">
        <f t="shared" si="18"/>
        <v>1804.6048683099518</v>
      </c>
      <c r="W147" s="49">
        <f t="shared" si="18"/>
        <v>0.52213733225223191</v>
      </c>
      <c r="X147" s="49">
        <f t="shared" si="18"/>
        <v>1.8318797782238712</v>
      </c>
      <c r="Y147" s="48">
        <f>AVERAGE(Y144:Y146)</f>
        <v>489.10490723103584</v>
      </c>
      <c r="Z147" s="48">
        <f>AVERAGE(Z144:Z146)</f>
        <v>1804.6048683099518</v>
      </c>
      <c r="AA147" s="30">
        <f>SQRT(AVERAGE(Y105,Y117,Y129))</f>
        <v>548.79131746111887</v>
      </c>
      <c r="AB147" s="30">
        <f>SQRT(AVERAGE(Z105,Z117,Z129))</f>
        <v>2037.3524554102746</v>
      </c>
    </row>
    <row r="148" spans="18:28" x14ac:dyDescent="0.25">
      <c r="R148" t="s">
        <v>70</v>
      </c>
      <c r="S148" s="48">
        <f>ABS(S147)</f>
        <v>277.11348318824321</v>
      </c>
      <c r="T148" s="48">
        <f>ABS(T147)</f>
        <v>1804.6048683099518</v>
      </c>
      <c r="U148" s="48"/>
      <c r="V148" s="48"/>
      <c r="W148" s="49"/>
      <c r="X148" s="49"/>
      <c r="AA148" s="30"/>
      <c r="AB148" s="30"/>
    </row>
    <row r="149" spans="18:28" x14ac:dyDescent="0.25">
      <c r="S149" s="65" t="s">
        <v>65</v>
      </c>
      <c r="T149" s="65"/>
      <c r="U149" s="65"/>
      <c r="V149" s="65"/>
      <c r="W149" s="65"/>
      <c r="X149" s="65"/>
      <c r="Y149" s="65"/>
      <c r="Z149" s="65"/>
    </row>
    <row r="150" spans="18:28" x14ac:dyDescent="0.25">
      <c r="S150" s="65" t="s">
        <v>64</v>
      </c>
      <c r="T150" s="65"/>
      <c r="U150" s="65" t="s">
        <v>60</v>
      </c>
      <c r="V150" s="65"/>
      <c r="W150" s="65" t="s">
        <v>61</v>
      </c>
      <c r="X150" s="65"/>
      <c r="Y150" s="65" t="s">
        <v>62</v>
      </c>
      <c r="Z150" s="65"/>
      <c r="AA150" s="65" t="s">
        <v>68</v>
      </c>
      <c r="AB150" s="65"/>
    </row>
    <row r="151" spans="18:28" x14ac:dyDescent="0.25">
      <c r="S151" s="42" t="s">
        <v>55</v>
      </c>
      <c r="T151" s="43" t="s">
        <v>63</v>
      </c>
      <c r="U151" s="42" t="s">
        <v>55</v>
      </c>
      <c r="V151" s="43" t="s">
        <v>63</v>
      </c>
      <c r="W151" s="42" t="s">
        <v>55</v>
      </c>
      <c r="X151" s="43" t="s">
        <v>63</v>
      </c>
      <c r="Y151" s="42" t="s">
        <v>55</v>
      </c>
      <c r="Z151" s="43" t="s">
        <v>63</v>
      </c>
      <c r="AA151" s="42" t="s">
        <v>55</v>
      </c>
      <c r="AB151" s="43" t="s">
        <v>63</v>
      </c>
    </row>
    <row r="152" spans="18:28" x14ac:dyDescent="0.25">
      <c r="R152" t="s">
        <v>57</v>
      </c>
      <c r="S152">
        <f t="shared" ref="S152:S154" si="19">IF(ABS(S144)&lt;=ABS(T144),1,2)</f>
        <v>1</v>
      </c>
      <c r="T152">
        <f t="shared" ref="T152:T154" si="20">IF(ABS(T144)&lt;=ABS(S144),1,2)</f>
        <v>2</v>
      </c>
      <c r="U152" s="50">
        <f>RANK(U144,$U144:$V144,1)</f>
        <v>1</v>
      </c>
      <c r="V152">
        <f>RANK(V144,$U144:$V144,1)</f>
        <v>2</v>
      </c>
      <c r="W152" s="50">
        <f>RANK(W144,$W144:$X144,1)</f>
        <v>1</v>
      </c>
      <c r="X152">
        <f>RANK(X144,$W144:$X144,1)</f>
        <v>2</v>
      </c>
      <c r="Y152" s="50">
        <f>RANK(Y144,$Y144:$Z144,1)</f>
        <v>1</v>
      </c>
      <c r="Z152">
        <f>RANK(Z144,$Y144:$Z144,1)</f>
        <v>2</v>
      </c>
    </row>
    <row r="153" spans="18:28" x14ac:dyDescent="0.25">
      <c r="R153" t="s">
        <v>58</v>
      </c>
      <c r="S153">
        <f t="shared" si="19"/>
        <v>1</v>
      </c>
      <c r="T153">
        <f t="shared" si="20"/>
        <v>2</v>
      </c>
      <c r="U153" s="50">
        <f t="shared" ref="U153:V154" si="21">RANK(U145,$U145:$V145,1)</f>
        <v>1</v>
      </c>
      <c r="V153">
        <f t="shared" si="21"/>
        <v>2</v>
      </c>
      <c r="W153" s="50">
        <f t="shared" ref="W153:X154" si="22">RANK(W145,$W145:$X145,1)</f>
        <v>1</v>
      </c>
      <c r="X153">
        <f t="shared" si="22"/>
        <v>2</v>
      </c>
      <c r="Y153" s="50">
        <f t="shared" ref="Y153:Z154" si="23">RANK(Y145,$Y145:$Z145,1)</f>
        <v>1</v>
      </c>
      <c r="Z153">
        <f t="shared" si="23"/>
        <v>2</v>
      </c>
    </row>
    <row r="154" spans="18:28" x14ac:dyDescent="0.25">
      <c r="R154" t="s">
        <v>59</v>
      </c>
      <c r="S154" s="52">
        <f t="shared" si="19"/>
        <v>1</v>
      </c>
      <c r="T154" s="59">
        <f t="shared" si="20"/>
        <v>2</v>
      </c>
      <c r="U154" s="58">
        <f t="shared" si="21"/>
        <v>1</v>
      </c>
      <c r="V154" s="52">
        <f t="shared" si="21"/>
        <v>2</v>
      </c>
      <c r="W154" s="58">
        <f t="shared" si="22"/>
        <v>1</v>
      </c>
      <c r="X154" s="52">
        <f t="shared" si="22"/>
        <v>2</v>
      </c>
      <c r="Y154" s="58">
        <f t="shared" si="23"/>
        <v>1</v>
      </c>
      <c r="Z154" s="52">
        <f t="shared" si="23"/>
        <v>2</v>
      </c>
      <c r="AA154" s="52"/>
      <c r="AB154" s="52"/>
    </row>
    <row r="155" spans="18:28" x14ac:dyDescent="0.25">
      <c r="R155" t="s">
        <v>69</v>
      </c>
      <c r="S155">
        <f>IF(ABS(S147)&lt;=ABS(T147),1,2)</f>
        <v>1</v>
      </c>
      <c r="T155">
        <f>IF(ABS(T147)&lt;=ABS(S147),1,2)</f>
        <v>2</v>
      </c>
      <c r="U155">
        <f>RANK(U147,$U147:$V147,1)</f>
        <v>1</v>
      </c>
      <c r="V155">
        <f>RANK(V147,$U147:$V147,1)</f>
        <v>2</v>
      </c>
      <c r="W155">
        <f>RANK(W147,$W147:$X147,1)</f>
        <v>1</v>
      </c>
      <c r="X155">
        <f>RANK(X147,$W147:$X147,1)</f>
        <v>2</v>
      </c>
      <c r="Y155">
        <f>RANK(Y147,$Y147:$Z147,1)</f>
        <v>1</v>
      </c>
      <c r="Z155">
        <f>RANK(Z147,$Y147:$Z147,1)</f>
        <v>2</v>
      </c>
      <c r="AA155">
        <f>RANK(AA147,$AA147:$AB147,1)</f>
        <v>1</v>
      </c>
      <c r="AB155">
        <f>RANK(AB147,$AA147:$AB147,1)</f>
        <v>2</v>
      </c>
    </row>
    <row r="157" spans="18:28" x14ac:dyDescent="0.25">
      <c r="S157" s="64" t="s">
        <v>66</v>
      </c>
      <c r="T157" s="64"/>
    </row>
    <row r="158" spans="18:28" x14ac:dyDescent="0.25">
      <c r="S158" s="42" t="s">
        <v>55</v>
      </c>
      <c r="T158" s="43" t="s">
        <v>63</v>
      </c>
      <c r="V158" s="52" t="s">
        <v>67</v>
      </c>
    </row>
    <row r="159" spans="18:28" x14ac:dyDescent="0.25">
      <c r="S159" s="51">
        <f>AVERAGE(S155,U155,W155,Y155)</f>
        <v>1</v>
      </c>
      <c r="T159" s="51">
        <f>AVERAGE(T155,V155,X155,Z155)</f>
        <v>2</v>
      </c>
      <c r="V159" s="53" t="str">
        <f>IF(S159&lt;=T159,$S$158,$T$158)</f>
        <v>Returns Only</v>
      </c>
    </row>
    <row r="162" spans="19:20" x14ac:dyDescent="0.25">
      <c r="S162" s="49"/>
      <c r="T162" s="49"/>
    </row>
  </sheetData>
  <mergeCells count="23">
    <mergeCell ref="S157:T157"/>
    <mergeCell ref="AA142:AB142"/>
    <mergeCell ref="S149:Z149"/>
    <mergeCell ref="S150:T150"/>
    <mergeCell ref="U150:V150"/>
    <mergeCell ref="W150:X150"/>
    <mergeCell ref="Y150:Z150"/>
    <mergeCell ref="AA150:AB150"/>
    <mergeCell ref="S142:T142"/>
    <mergeCell ref="U142:V142"/>
    <mergeCell ref="W142:X142"/>
    <mergeCell ref="Y142:Z142"/>
    <mergeCell ref="U103:V103"/>
    <mergeCell ref="W103:X103"/>
    <mergeCell ref="Y103:Z103"/>
    <mergeCell ref="F104:H104"/>
    <mergeCell ref="O104:Q104"/>
    <mergeCell ref="S103:T103"/>
    <mergeCell ref="C2:E2"/>
    <mergeCell ref="F2:Q2"/>
    <mergeCell ref="C3:E3"/>
    <mergeCell ref="F3:H3"/>
    <mergeCell ref="I3:Q3"/>
  </mergeCells>
  <pageMargins left="0.7" right="0.7" top="0.75" bottom="0.75" header="0.3" footer="0.3"/>
  <customProperties>
    <customPr name="OrphanNamesChecked" r:id="rId1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0A52F-00EF-4026-9BC8-50DB9489041E}">
  <dimension ref="B2:AB162"/>
  <sheetViews>
    <sheetView topLeftCell="J1" workbookViewId="0">
      <pane ySplit="4" topLeftCell="A138" activePane="bottomLeft" state="frozen"/>
      <selection activeCell="R159" sqref="R159"/>
      <selection pane="bottomLeft" activeCell="R159" sqref="R159"/>
    </sheetView>
  </sheetViews>
  <sheetFormatPr defaultRowHeight="15" x14ac:dyDescent="0.25"/>
  <cols>
    <col min="2" max="2" width="14.7109375" bestFit="1" customWidth="1"/>
    <col min="3" max="17" width="13" customWidth="1"/>
    <col min="18" max="18" width="22.5703125" bestFit="1" customWidth="1"/>
    <col min="19" max="19" width="13.28515625" bestFit="1" customWidth="1"/>
    <col min="20" max="20" width="12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2.140625" bestFit="1" customWidth="1"/>
    <col min="25" max="26" width="20" bestFit="1" customWidth="1"/>
    <col min="27" max="28" width="14.7109375" customWidth="1"/>
  </cols>
  <sheetData>
    <row r="2" spans="2:17" x14ac:dyDescent="0.25">
      <c r="C2" s="61" t="s">
        <v>41</v>
      </c>
      <c r="D2" s="61"/>
      <c r="E2" s="61"/>
      <c r="F2" s="61" t="s">
        <v>44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x14ac:dyDescent="0.25">
      <c r="C3" s="62"/>
      <c r="D3" s="62"/>
      <c r="E3" s="62"/>
      <c r="F3" s="63" t="s">
        <v>55</v>
      </c>
      <c r="G3" s="63"/>
      <c r="H3" s="63"/>
      <c r="I3" s="63" t="s">
        <v>56</v>
      </c>
      <c r="J3" s="63"/>
      <c r="K3" s="63"/>
      <c r="L3" s="63"/>
      <c r="M3" s="63"/>
      <c r="N3" s="63"/>
      <c r="O3" s="63"/>
      <c r="P3" s="63"/>
      <c r="Q3" s="63"/>
    </row>
    <row r="4" spans="2:17" x14ac:dyDescent="0.25">
      <c r="B4" t="s">
        <v>0</v>
      </c>
      <c r="C4" s="26" t="s">
        <v>42</v>
      </c>
      <c r="D4" s="26" t="s">
        <v>43</v>
      </c>
      <c r="E4" s="26" t="s">
        <v>45</v>
      </c>
      <c r="F4" s="26" t="s">
        <v>49</v>
      </c>
      <c r="G4" s="26" t="s">
        <v>50</v>
      </c>
      <c r="H4" s="26" t="s">
        <v>51</v>
      </c>
      <c r="I4" s="26" t="s">
        <v>46</v>
      </c>
      <c r="J4" s="26" t="s">
        <v>47</v>
      </c>
      <c r="K4" s="26" t="s">
        <v>48</v>
      </c>
      <c r="L4" s="26" t="s">
        <v>52</v>
      </c>
      <c r="M4" s="26" t="s">
        <v>53</v>
      </c>
      <c r="N4" s="26" t="s">
        <v>54</v>
      </c>
      <c r="O4" s="26" t="s">
        <v>49</v>
      </c>
      <c r="P4" s="26" t="s">
        <v>50</v>
      </c>
      <c r="Q4" s="26" t="s">
        <v>51</v>
      </c>
    </row>
    <row r="5" spans="2:17" x14ac:dyDescent="0.25">
      <c r="B5" s="27">
        <v>41670</v>
      </c>
      <c r="C5" s="30">
        <f>Sales!N148</f>
        <v>7548721</v>
      </c>
      <c r="D5" s="30">
        <f>Returns!N149</f>
        <v>5973191</v>
      </c>
      <c r="E5" s="31">
        <f>IFERROR(D5/C5,0)</f>
        <v>0.79128517268024612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2:17" x14ac:dyDescent="0.25">
      <c r="B6" s="27">
        <v>41698</v>
      </c>
      <c r="C6" s="30">
        <f>Sales!N149</f>
        <v>7231003</v>
      </c>
      <c r="D6" s="30">
        <f>Returns!N150</f>
        <v>4829887</v>
      </c>
      <c r="E6" s="31">
        <f t="shared" ref="E6:E69" si="0">IFERROR(D6/C6,0)</f>
        <v>0.66794150133805785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2:17" x14ac:dyDescent="0.25">
      <c r="B7" s="27">
        <v>41729</v>
      </c>
      <c r="C7" s="30">
        <f>Sales!N150</f>
        <v>7029636</v>
      </c>
      <c r="D7" s="30">
        <f>Returns!N151</f>
        <v>6115691</v>
      </c>
      <c r="E7" s="31">
        <f t="shared" si="0"/>
        <v>0.86998686702981487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2:17" x14ac:dyDescent="0.25">
      <c r="B8" s="27">
        <v>41759</v>
      </c>
      <c r="C8" s="30">
        <f>Sales!N151</f>
        <v>7136940</v>
      </c>
      <c r="D8" s="30">
        <f>Returns!N152</f>
        <v>7015769</v>
      </c>
      <c r="E8" s="31">
        <f t="shared" si="0"/>
        <v>0.98302199542100677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2:17" x14ac:dyDescent="0.25">
      <c r="B9" s="27">
        <v>41790</v>
      </c>
      <c r="C9" s="30">
        <f>Sales!N152</f>
        <v>6987674</v>
      </c>
      <c r="D9" s="30">
        <f>Returns!N153</f>
        <v>7789054</v>
      </c>
      <c r="E9" s="31">
        <f t="shared" si="0"/>
        <v>1.1146848006933352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2:17" x14ac:dyDescent="0.25">
      <c r="B10" s="27">
        <v>41820</v>
      </c>
      <c r="C10" s="30">
        <f>Sales!N153</f>
        <v>7098923</v>
      </c>
      <c r="D10" s="30">
        <f>Returns!N154</f>
        <v>6690295</v>
      </c>
      <c r="E10" s="31">
        <f t="shared" si="0"/>
        <v>0.94243802897988893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2:17" x14ac:dyDescent="0.25">
      <c r="B11" s="27">
        <v>41851</v>
      </c>
      <c r="C11" s="30">
        <f>Sales!N154</f>
        <v>6176328</v>
      </c>
      <c r="D11" s="30">
        <f>Returns!N155</f>
        <v>7389802</v>
      </c>
      <c r="E11" s="31">
        <f t="shared" si="0"/>
        <v>1.1964717547384141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2:17" x14ac:dyDescent="0.25">
      <c r="B12" s="27">
        <v>41882</v>
      </c>
      <c r="C12" s="30">
        <f>Sales!N155</f>
        <v>6846733</v>
      </c>
      <c r="D12" s="30">
        <f>Returns!N156</f>
        <v>6252734</v>
      </c>
      <c r="E12" s="31">
        <f t="shared" si="0"/>
        <v>0.9132434403386257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2:17" x14ac:dyDescent="0.25">
      <c r="B13" s="27">
        <v>41912</v>
      </c>
      <c r="C13" s="30">
        <f>Sales!N156</f>
        <v>7161044</v>
      </c>
      <c r="D13" s="30">
        <f>Returns!N157</f>
        <v>6778985</v>
      </c>
      <c r="E13" s="31">
        <f t="shared" si="0"/>
        <v>0.94664758378806224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x14ac:dyDescent="0.25">
      <c r="B14" s="27">
        <v>41943</v>
      </c>
      <c r="C14" s="30">
        <f>Sales!N157</f>
        <v>7819538</v>
      </c>
      <c r="D14" s="30">
        <f>Returns!N158</f>
        <v>6980889</v>
      </c>
      <c r="E14" s="31">
        <f t="shared" si="0"/>
        <v>0.89274954607292656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2:17" x14ac:dyDescent="0.25">
      <c r="B15" s="27">
        <v>41973</v>
      </c>
      <c r="C15" s="30">
        <f>Sales!N158</f>
        <v>7412055</v>
      </c>
      <c r="D15" s="30">
        <f>Returns!N159</f>
        <v>5259617</v>
      </c>
      <c r="E15" s="31">
        <f t="shared" si="0"/>
        <v>0.70960307229236697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2:17" x14ac:dyDescent="0.25">
      <c r="B16" s="27">
        <v>42004</v>
      </c>
      <c r="C16" s="30">
        <f>Sales!N159</f>
        <v>6777731</v>
      </c>
      <c r="D16" s="30">
        <f>Returns!N160</f>
        <v>5656831</v>
      </c>
      <c r="E16" s="31">
        <f t="shared" si="0"/>
        <v>0.83462017008346889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2:17" x14ac:dyDescent="0.25">
      <c r="B17" s="27">
        <v>42035</v>
      </c>
      <c r="C17" s="30">
        <f>Sales!N160</f>
        <v>6900766</v>
      </c>
      <c r="D17" s="30">
        <f>Returns!N161</f>
        <v>5969747</v>
      </c>
      <c r="E17" s="31">
        <f t="shared" si="0"/>
        <v>0.86508468769988722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7" x14ac:dyDescent="0.25">
      <c r="B18" s="27">
        <v>42063</v>
      </c>
      <c r="C18" s="30">
        <f>Sales!N161</f>
        <v>6823610</v>
      </c>
      <c r="D18" s="30">
        <f>Returns!N162</f>
        <v>5305402</v>
      </c>
      <c r="E18" s="31">
        <f t="shared" si="0"/>
        <v>0.77750662772344847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2:17" x14ac:dyDescent="0.25">
      <c r="B19" s="27">
        <v>42094</v>
      </c>
      <c r="C19" s="30">
        <f>Sales!N162</f>
        <v>7090460</v>
      </c>
      <c r="D19" s="30">
        <f>Returns!N163</f>
        <v>7269214</v>
      </c>
      <c r="E19" s="31">
        <f t="shared" si="0"/>
        <v>1.0252104941005238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2:17" x14ac:dyDescent="0.25">
      <c r="B20" s="27">
        <v>42124</v>
      </c>
      <c r="C20" s="30">
        <f>Sales!N163</f>
        <v>7019639</v>
      </c>
      <c r="D20" s="30">
        <f>Returns!N164</f>
        <v>7852082</v>
      </c>
      <c r="E20" s="31">
        <f t="shared" si="0"/>
        <v>1.1185877222461156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2:17" x14ac:dyDescent="0.25">
      <c r="B21" s="27">
        <v>42155</v>
      </c>
      <c r="C21" s="30">
        <f>Sales!N164</f>
        <v>6916467</v>
      </c>
      <c r="D21" s="30">
        <f>Returns!N165</f>
        <v>7200981</v>
      </c>
      <c r="E21" s="31">
        <f t="shared" si="0"/>
        <v>1.041135741701652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2:17" x14ac:dyDescent="0.25">
      <c r="B22" s="27">
        <v>42185</v>
      </c>
      <c r="C22" s="30">
        <f>Sales!N165</f>
        <v>7324562</v>
      </c>
      <c r="D22" s="30">
        <f>Returns!N166</f>
        <v>7418494</v>
      </c>
      <c r="E22" s="31">
        <f t="shared" si="0"/>
        <v>1.0128242480574265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2:17" x14ac:dyDescent="0.25">
      <c r="B23" s="27">
        <v>42216</v>
      </c>
      <c r="C23" s="30">
        <f>Sales!N166</f>
        <v>6304154</v>
      </c>
      <c r="D23" s="30">
        <f>Returns!N167</f>
        <v>7434976</v>
      </c>
      <c r="E23" s="31">
        <f t="shared" si="0"/>
        <v>1.1793772804408014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2:17" x14ac:dyDescent="0.25">
      <c r="B24" s="28">
        <v>42247</v>
      </c>
      <c r="C24" s="30">
        <f>Sales!N167</f>
        <v>6546733</v>
      </c>
      <c r="D24" s="30">
        <f>Returns!N168</f>
        <v>6883126</v>
      </c>
      <c r="E24" s="31">
        <f t="shared" si="0"/>
        <v>1.0513833388348051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2:17" x14ac:dyDescent="0.25">
      <c r="B25" s="28">
        <v>42277</v>
      </c>
      <c r="C25" s="30">
        <f>Sales!N168</f>
        <v>5999564</v>
      </c>
      <c r="D25" s="30">
        <f>Returns!N169</f>
        <v>6844263</v>
      </c>
      <c r="E25" s="31">
        <f t="shared" si="0"/>
        <v>1.1407933976535629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7" x14ac:dyDescent="0.25">
      <c r="B26" s="28">
        <v>42308</v>
      </c>
      <c r="C26" s="30">
        <f>Sales!N169</f>
        <v>6938310</v>
      </c>
      <c r="D26" s="30">
        <f>Returns!N170</f>
        <v>6902048</v>
      </c>
      <c r="E26" s="31">
        <f t="shared" si="0"/>
        <v>0.99477365525610706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2:17" x14ac:dyDescent="0.25">
      <c r="B27" s="28">
        <v>42338</v>
      </c>
      <c r="C27" s="30">
        <f>Sales!N170</f>
        <v>8215218</v>
      </c>
      <c r="D27" s="30">
        <f>Returns!N171</f>
        <v>6088357</v>
      </c>
      <c r="E27" s="31">
        <f t="shared" si="0"/>
        <v>0.74110717451441943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x14ac:dyDescent="0.25">
      <c r="B28" s="28">
        <v>42369</v>
      </c>
      <c r="C28" s="30">
        <f>Sales!N171</f>
        <v>8088436</v>
      </c>
      <c r="D28" s="30">
        <f>Returns!N172</f>
        <v>5830416</v>
      </c>
      <c r="E28" s="31">
        <f t="shared" si="0"/>
        <v>0.72083354557049095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2:17" x14ac:dyDescent="0.25">
      <c r="B29" s="27">
        <v>42400</v>
      </c>
      <c r="C29" s="30">
        <f>Sales!N172</f>
        <v>8481486</v>
      </c>
      <c r="D29" s="30">
        <f>Returns!N173</f>
        <v>6261486</v>
      </c>
      <c r="E29" s="31">
        <f t="shared" si="0"/>
        <v>0.73825341455494942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7" x14ac:dyDescent="0.25">
      <c r="B30" s="27">
        <v>42429</v>
      </c>
      <c r="C30" s="30">
        <f>Sales!N173</f>
        <v>7999009</v>
      </c>
      <c r="D30" s="30">
        <f>Returns!N174</f>
        <v>6609344</v>
      </c>
      <c r="E30" s="31">
        <f t="shared" si="0"/>
        <v>0.82627035424013151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2:17" x14ac:dyDescent="0.25">
      <c r="B31" s="27">
        <v>42460</v>
      </c>
      <c r="C31" s="30">
        <f>Sales!N174</f>
        <v>8411439</v>
      </c>
      <c r="D31" s="30">
        <f>Returns!N175</f>
        <v>7545346</v>
      </c>
      <c r="E31" s="31">
        <f t="shared" si="0"/>
        <v>0.89703390822902007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17" x14ac:dyDescent="0.25">
      <c r="B32" s="27">
        <v>42490</v>
      </c>
      <c r="C32" s="30">
        <f>Sales!N175</f>
        <v>7695066</v>
      </c>
      <c r="D32" s="30">
        <f>Returns!N176</f>
        <v>8231121</v>
      </c>
      <c r="E32" s="31">
        <f t="shared" si="0"/>
        <v>1.0696621705388882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2:17" x14ac:dyDescent="0.25">
      <c r="B33" s="27">
        <v>42521</v>
      </c>
      <c r="C33" s="30">
        <f>Sales!N176</f>
        <v>8804838</v>
      </c>
      <c r="D33" s="30">
        <f>Returns!N177</f>
        <v>7900621</v>
      </c>
      <c r="E33" s="31">
        <f t="shared" si="0"/>
        <v>0.89730452735189448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2:17" x14ac:dyDescent="0.25">
      <c r="B34" s="27">
        <v>42551</v>
      </c>
      <c r="C34" s="30">
        <f>Sales!N177</f>
        <v>8553053</v>
      </c>
      <c r="D34" s="30">
        <f>Returns!N178</f>
        <v>7924312</v>
      </c>
      <c r="E34" s="31">
        <f t="shared" si="0"/>
        <v>0.92648928984773038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2:17" x14ac:dyDescent="0.25">
      <c r="B35" s="27">
        <v>42582</v>
      </c>
      <c r="C35" s="30">
        <f>Sales!N178</f>
        <v>6905784</v>
      </c>
      <c r="D35" s="30">
        <f>Returns!N179</f>
        <v>7419990</v>
      </c>
      <c r="E35" s="31">
        <f t="shared" si="0"/>
        <v>1.0744601916306677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2:17" x14ac:dyDescent="0.25">
      <c r="B36" s="27">
        <v>42613</v>
      </c>
      <c r="C36" s="30">
        <f>Sales!N179</f>
        <v>7738031</v>
      </c>
      <c r="D36" s="30">
        <f>Returns!N180</f>
        <v>7805733</v>
      </c>
      <c r="E36" s="31">
        <f t="shared" si="0"/>
        <v>1.0087492541707315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2:17" x14ac:dyDescent="0.25">
      <c r="B37" s="27">
        <v>42643</v>
      </c>
      <c r="C37" s="30">
        <f>Sales!N180</f>
        <v>8441387</v>
      </c>
      <c r="D37" s="30">
        <f>Returns!N181</f>
        <v>7437669</v>
      </c>
      <c r="E37" s="31">
        <f t="shared" si="0"/>
        <v>0.88109560668169817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x14ac:dyDescent="0.25">
      <c r="B38" s="27">
        <v>42674</v>
      </c>
      <c r="C38" s="30">
        <f>Sales!N181</f>
        <v>7737272</v>
      </c>
      <c r="D38" s="30">
        <f>Returns!N182</f>
        <v>6879763</v>
      </c>
      <c r="E38" s="31">
        <f t="shared" si="0"/>
        <v>0.88917166153652083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2:17" x14ac:dyDescent="0.25">
      <c r="B39" s="27">
        <v>42704</v>
      </c>
      <c r="C39" s="30">
        <f>Sales!N182</f>
        <v>10773309</v>
      </c>
      <c r="D39" s="30">
        <f>Returns!N183</f>
        <v>6978151</v>
      </c>
      <c r="E39" s="31">
        <f t="shared" si="0"/>
        <v>0.64772587512341839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2:17" x14ac:dyDescent="0.25">
      <c r="B40" s="27">
        <v>42735</v>
      </c>
      <c r="C40" s="30">
        <f>Sales!N183</f>
        <v>8562571</v>
      </c>
      <c r="D40" s="30">
        <f>Returns!N184</f>
        <v>5729185</v>
      </c>
      <c r="E40" s="31">
        <f t="shared" si="0"/>
        <v>0.66909634968282306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2:17" x14ac:dyDescent="0.25">
      <c r="B41" s="27">
        <v>42766</v>
      </c>
      <c r="C41" s="30">
        <f>Sales!N184</f>
        <v>7731612</v>
      </c>
      <c r="D41" s="30">
        <f>Returns!N185</f>
        <v>7022495</v>
      </c>
      <c r="E41" s="31">
        <f t="shared" si="0"/>
        <v>0.90828342136154794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2:17" x14ac:dyDescent="0.25">
      <c r="B42" s="27">
        <v>42794</v>
      </c>
      <c r="C42" s="30">
        <f>Sales!N185</f>
        <v>7353059</v>
      </c>
      <c r="D42" s="30">
        <f>Returns!N186</f>
        <v>6220711</v>
      </c>
      <c r="E42" s="31">
        <f t="shared" si="0"/>
        <v>0.84600313964569029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2:17" x14ac:dyDescent="0.25">
      <c r="B43" s="27">
        <v>42825</v>
      </c>
      <c r="C43" s="30">
        <f>Sales!N186</f>
        <v>8126226</v>
      </c>
      <c r="D43" s="30">
        <f>Returns!N187</f>
        <v>7662103</v>
      </c>
      <c r="E43" s="31">
        <f t="shared" si="0"/>
        <v>0.9428857873261216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2:17" x14ac:dyDescent="0.25">
      <c r="B44" s="27">
        <v>42855</v>
      </c>
      <c r="C44" s="30">
        <f>Sales!N187</f>
        <v>8348789</v>
      </c>
      <c r="D44" s="30">
        <f>Returns!N188</f>
        <v>7668043</v>
      </c>
      <c r="E44" s="31">
        <f t="shared" si="0"/>
        <v>0.91846170744044431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7" x14ac:dyDescent="0.25">
      <c r="B45" s="27">
        <v>42886</v>
      </c>
      <c r="C45" s="30">
        <f>Sales!N188</f>
        <v>7827135</v>
      </c>
      <c r="D45" s="30">
        <f>Returns!N189</f>
        <v>9204193</v>
      </c>
      <c r="E45" s="31">
        <f t="shared" si="0"/>
        <v>1.17593385063628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x14ac:dyDescent="0.25">
      <c r="B46" s="27">
        <v>42916</v>
      </c>
      <c r="C46" s="30">
        <f>Sales!N189</f>
        <v>8268642</v>
      </c>
      <c r="D46" s="30">
        <f>Returns!N190</f>
        <v>8125028</v>
      </c>
      <c r="E46" s="31">
        <f t="shared" si="0"/>
        <v>0.98263148894340813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7" x14ac:dyDescent="0.25">
      <c r="B47" s="27">
        <v>42947</v>
      </c>
      <c r="C47" s="30">
        <f>Sales!N190</f>
        <v>7498010</v>
      </c>
      <c r="D47" s="30">
        <f>Returns!N191</f>
        <v>7920664</v>
      </c>
      <c r="E47" s="31">
        <f t="shared" si="0"/>
        <v>1.0563688231944208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7" x14ac:dyDescent="0.25">
      <c r="B48" s="27">
        <v>42978</v>
      </c>
      <c r="C48" s="30">
        <f>Sales!N191</f>
        <v>7800437</v>
      </c>
      <c r="D48" s="30">
        <f>Returns!N192</f>
        <v>8214338</v>
      </c>
      <c r="E48" s="31">
        <f t="shared" si="0"/>
        <v>1.053061257978239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2:17" x14ac:dyDescent="0.25">
      <c r="B49" s="27">
        <v>43008</v>
      </c>
      <c r="C49" s="30">
        <f>Sales!N192</f>
        <v>8937848</v>
      </c>
      <c r="D49" s="30">
        <f>Returns!N193</f>
        <v>7406576</v>
      </c>
      <c r="E49" s="31">
        <f t="shared" si="0"/>
        <v>0.82867553800422655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2:17" x14ac:dyDescent="0.25">
      <c r="B50" s="27">
        <v>43039</v>
      </c>
      <c r="C50" s="30">
        <f>Sales!N193</f>
        <v>8529673</v>
      </c>
      <c r="D50" s="30">
        <f>Returns!N194</f>
        <v>7557757</v>
      </c>
      <c r="E50" s="31">
        <f t="shared" si="0"/>
        <v>0.88605471745517095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2:17" x14ac:dyDescent="0.25">
      <c r="B51" s="27">
        <v>43069</v>
      </c>
      <c r="C51" s="30">
        <f>Sales!N194</f>
        <v>9574088</v>
      </c>
      <c r="D51" s="30">
        <f>Returns!N195</f>
        <v>6604910</v>
      </c>
      <c r="E51" s="31">
        <f t="shared" si="0"/>
        <v>0.6898735420021207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2:17" x14ac:dyDescent="0.25">
      <c r="B52" s="27">
        <v>43100</v>
      </c>
      <c r="C52" s="30">
        <f>Sales!N195</f>
        <v>7665719</v>
      </c>
      <c r="D52" s="30">
        <f>Returns!N196</f>
        <v>6610222</v>
      </c>
      <c r="E52" s="31">
        <f t="shared" si="0"/>
        <v>0.86230945851263263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2:17" x14ac:dyDescent="0.25">
      <c r="B53" s="27">
        <v>43131</v>
      </c>
      <c r="C53" s="30">
        <f>Sales!N196</f>
        <v>7825273</v>
      </c>
      <c r="D53" s="30">
        <f>Returns!N197</f>
        <v>7058413</v>
      </c>
      <c r="E53" s="31">
        <f t="shared" si="0"/>
        <v>0.90200214101156595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2:17" x14ac:dyDescent="0.25">
      <c r="B54" s="27">
        <v>43159</v>
      </c>
      <c r="C54" s="30">
        <f>Sales!N197</f>
        <v>8168494</v>
      </c>
      <c r="D54" s="30">
        <f>Returns!N198</f>
        <v>5544702</v>
      </c>
      <c r="E54" s="31">
        <f t="shared" si="0"/>
        <v>0.67879121904233508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2:17" x14ac:dyDescent="0.25">
      <c r="B55" s="27">
        <v>43190</v>
      </c>
      <c r="C55" s="30">
        <f>Sales!N198</f>
        <v>9098630</v>
      </c>
      <c r="D55" s="30">
        <f>Returns!N199</f>
        <v>8174821</v>
      </c>
      <c r="E55" s="31">
        <f t="shared" si="0"/>
        <v>0.89846724177156345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2:17" x14ac:dyDescent="0.25">
      <c r="B56" s="27">
        <v>43220</v>
      </c>
      <c r="C56" s="30">
        <f>Sales!N199</f>
        <v>8481370</v>
      </c>
      <c r="D56" s="30">
        <f>Returns!N200</f>
        <v>8325838</v>
      </c>
      <c r="E56" s="31">
        <f t="shared" si="0"/>
        <v>0.98166192490128368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2:17" x14ac:dyDescent="0.25">
      <c r="B57" s="27">
        <v>43251</v>
      </c>
      <c r="C57" s="30">
        <f>Sales!N200</f>
        <v>8468727</v>
      </c>
      <c r="D57" s="30">
        <f>Returns!N201</f>
        <v>11496762</v>
      </c>
      <c r="E57" s="31">
        <f t="shared" si="0"/>
        <v>1.3575549194111465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7" x14ac:dyDescent="0.25">
      <c r="B58" s="27">
        <v>43281</v>
      </c>
      <c r="C58" s="30">
        <f>Sales!N201</f>
        <v>9198985</v>
      </c>
      <c r="D58" s="30">
        <f>Returns!N202</f>
        <v>8417791</v>
      </c>
      <c r="E58" s="31">
        <f t="shared" si="0"/>
        <v>0.91507823961013091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7" x14ac:dyDescent="0.25">
      <c r="B59" s="27">
        <v>43312</v>
      </c>
      <c r="C59" s="30">
        <f>Sales!N202</f>
        <v>7429710</v>
      </c>
      <c r="D59" s="30">
        <f>Returns!N203</f>
        <v>8792587</v>
      </c>
      <c r="E59" s="31">
        <f t="shared" si="0"/>
        <v>1.1834360964290664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7" x14ac:dyDescent="0.25">
      <c r="B60" s="27">
        <v>43343</v>
      </c>
      <c r="C60" s="30">
        <f>Sales!N203</f>
        <v>7219498</v>
      </c>
      <c r="D60" s="30">
        <f>Returns!N204</f>
        <v>8251376</v>
      </c>
      <c r="E60" s="31">
        <f t="shared" si="0"/>
        <v>1.1429293283272604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7" x14ac:dyDescent="0.25">
      <c r="B61" s="27">
        <v>43373</v>
      </c>
      <c r="C61" s="30">
        <f>Sales!N204</f>
        <v>8438515</v>
      </c>
      <c r="D61" s="30">
        <f>Returns!N205</f>
        <v>7024145</v>
      </c>
      <c r="E61" s="31">
        <f t="shared" si="0"/>
        <v>0.83239112568976892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2:17" x14ac:dyDescent="0.25">
      <c r="B62" s="27">
        <v>43404</v>
      </c>
      <c r="C62" s="30">
        <f>Sales!N205</f>
        <v>8167269</v>
      </c>
      <c r="D62" s="30">
        <f>Returns!N206</f>
        <v>8362826</v>
      </c>
      <c r="E62" s="31">
        <f t="shared" si="0"/>
        <v>1.0239439891106807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2:17" x14ac:dyDescent="0.25">
      <c r="B63" s="27">
        <v>43434</v>
      </c>
      <c r="C63" s="30">
        <f>Sales!N206</f>
        <v>8762567</v>
      </c>
      <c r="D63" s="30">
        <f>Returns!N207</f>
        <v>6794382</v>
      </c>
      <c r="E63" s="31">
        <f t="shared" si="0"/>
        <v>0.77538716679712694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2:17" x14ac:dyDescent="0.25">
      <c r="B64" s="27">
        <v>43465</v>
      </c>
      <c r="C64" s="30">
        <f>Sales!N207</f>
        <v>8681305</v>
      </c>
      <c r="D64" s="30">
        <f>Returns!N208</f>
        <v>6617814</v>
      </c>
      <c r="E64" s="31">
        <f t="shared" si="0"/>
        <v>0.76230635831824822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2:17" x14ac:dyDescent="0.25">
      <c r="B65" s="27">
        <v>43496</v>
      </c>
      <c r="C65" s="30">
        <f>Sales!N208</f>
        <v>8968522</v>
      </c>
      <c r="D65" s="30">
        <f>Returns!N209</f>
        <v>7532562</v>
      </c>
      <c r="E65" s="31">
        <f t="shared" si="0"/>
        <v>0.83988889139146894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2:17" x14ac:dyDescent="0.25">
      <c r="B66" s="27">
        <v>43524</v>
      </c>
      <c r="C66" s="30">
        <f>Sales!N209</f>
        <v>8063446</v>
      </c>
      <c r="D66" s="30">
        <f>Returns!N210</f>
        <v>5462879</v>
      </c>
      <c r="E66" s="31">
        <f t="shared" si="0"/>
        <v>0.6774868958011252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2:17" x14ac:dyDescent="0.25">
      <c r="B67" s="27">
        <v>43555</v>
      </c>
      <c r="C67" s="30">
        <f>Sales!N210</f>
        <v>9245859</v>
      </c>
      <c r="D67" s="30">
        <f>Returns!N211</f>
        <v>8971105</v>
      </c>
      <c r="E67" s="31">
        <f t="shared" si="0"/>
        <v>0.97028356153819784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2:17" x14ac:dyDescent="0.25">
      <c r="B68" s="27">
        <v>43585</v>
      </c>
      <c r="C68" s="30">
        <f>Sales!N211</f>
        <v>8313492</v>
      </c>
      <c r="D68" s="30">
        <f>Returns!N212</f>
        <v>9810934</v>
      </c>
      <c r="E68" s="31">
        <f t="shared" si="0"/>
        <v>1.1801219030462771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2:17" x14ac:dyDescent="0.25">
      <c r="B69" s="27">
        <v>43616</v>
      </c>
      <c r="C69" s="30">
        <f>Sales!N212</f>
        <v>10754602</v>
      </c>
      <c r="D69" s="30">
        <f>Returns!N213</f>
        <v>9380694</v>
      </c>
      <c r="E69" s="31">
        <f t="shared" si="0"/>
        <v>0.87224929383718708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2:17" x14ac:dyDescent="0.25">
      <c r="B70" s="27">
        <v>43646</v>
      </c>
      <c r="C70" s="30">
        <f>Sales!N213</f>
        <v>6085827</v>
      </c>
      <c r="D70" s="30">
        <f>Returns!N214</f>
        <v>8499809</v>
      </c>
      <c r="E70" s="31">
        <f t="shared" ref="E70:E133" si="1">IFERROR(D70/C70,0)</f>
        <v>1.3966563623974195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2:17" x14ac:dyDescent="0.25">
      <c r="B71" s="27">
        <v>43677</v>
      </c>
      <c r="C71" s="30">
        <f>Sales!N214</f>
        <v>8196632</v>
      </c>
      <c r="D71" s="30">
        <f>Returns!N215</f>
        <v>9178115</v>
      </c>
      <c r="E71" s="31">
        <f t="shared" si="1"/>
        <v>1.1197422307113458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2:17" x14ac:dyDescent="0.25">
      <c r="B72" s="27">
        <v>43708</v>
      </c>
      <c r="C72" s="30">
        <f>Sales!N215</f>
        <v>8401070</v>
      </c>
      <c r="D72" s="30">
        <f>Returns!N216</f>
        <v>8365261</v>
      </c>
      <c r="E72" s="31">
        <f t="shared" si="1"/>
        <v>0.99573756676232905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x14ac:dyDescent="0.25">
      <c r="B73" s="27">
        <v>43738</v>
      </c>
      <c r="C73" s="30">
        <f>Sales!N216</f>
        <v>8761868</v>
      </c>
      <c r="D73" s="30">
        <f>Returns!N217</f>
        <v>8031553</v>
      </c>
      <c r="E73" s="31">
        <f t="shared" si="1"/>
        <v>0.9166484818077606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2:17" x14ac:dyDescent="0.25">
      <c r="B74" s="27">
        <v>43769</v>
      </c>
      <c r="C74" s="30">
        <f>Sales!N217</f>
        <v>8841829</v>
      </c>
      <c r="D74" s="30">
        <f>Returns!N218</f>
        <v>8356377</v>
      </c>
      <c r="E74" s="31">
        <f t="shared" si="1"/>
        <v>0.94509597505222054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2:17" x14ac:dyDescent="0.25">
      <c r="B75" s="27">
        <v>43799</v>
      </c>
      <c r="C75" s="30">
        <f>Sales!N218</f>
        <v>9837731</v>
      </c>
      <c r="D75" s="30">
        <f>Returns!N219</f>
        <v>7089135</v>
      </c>
      <c r="E75" s="31">
        <f t="shared" si="1"/>
        <v>0.7206067130723538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2:17" x14ac:dyDescent="0.25">
      <c r="B76" s="27">
        <v>43830</v>
      </c>
      <c r="C76" s="30">
        <f>Sales!N219</f>
        <v>7349227</v>
      </c>
      <c r="D76" s="30">
        <f>Returns!N220</f>
        <v>6809056</v>
      </c>
      <c r="E76" s="31">
        <f t="shared" si="1"/>
        <v>0.9264996168984847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2:17" x14ac:dyDescent="0.25">
      <c r="B77" s="27">
        <v>43861</v>
      </c>
      <c r="C77" s="30">
        <f>Sales!N220</f>
        <v>9517031</v>
      </c>
      <c r="D77" s="30">
        <f>Returns!N221</f>
        <v>7786783</v>
      </c>
      <c r="E77" s="31">
        <f t="shared" si="1"/>
        <v>0.81819456088773901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2:17" x14ac:dyDescent="0.25">
      <c r="B78" s="27">
        <v>43890</v>
      </c>
      <c r="C78" s="30">
        <f>Sales!N221</f>
        <v>8501025</v>
      </c>
      <c r="D78" s="30">
        <f>Returns!N222</f>
        <v>7423787</v>
      </c>
      <c r="E78" s="31">
        <f t="shared" si="1"/>
        <v>0.87328139841960239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2:17" x14ac:dyDescent="0.25">
      <c r="B79" s="29">
        <v>43921</v>
      </c>
      <c r="C79" s="30">
        <f>Sales!N222</f>
        <v>9726491</v>
      </c>
      <c r="D79" s="30">
        <f>Returns!N223</f>
        <v>8120421.8962850086</v>
      </c>
      <c r="E79" s="31">
        <f t="shared" si="1"/>
        <v>0.8348768221021341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2:17" x14ac:dyDescent="0.25">
      <c r="B80" s="29">
        <v>43951</v>
      </c>
      <c r="C80" s="30">
        <f>Sales!N223</f>
        <v>6939101</v>
      </c>
      <c r="D80" s="30">
        <f>Returns!N224</f>
        <v>8372805.0976357069</v>
      </c>
      <c r="E80" s="31">
        <f t="shared" si="1"/>
        <v>1.2066123691866868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2:17" x14ac:dyDescent="0.25">
      <c r="B81" s="29">
        <v>43982</v>
      </c>
      <c r="C81" s="30">
        <f>Sales!N224</f>
        <v>9383784</v>
      </c>
      <c r="D81" s="30">
        <f>Returns!N225</f>
        <v>8700692.2533972524</v>
      </c>
      <c r="E81" s="31">
        <f t="shared" si="1"/>
        <v>0.9272050862847282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2:17" x14ac:dyDescent="0.25">
      <c r="B82" s="29">
        <v>44012</v>
      </c>
      <c r="C82" s="30">
        <f>Sales!N225</f>
        <v>7303789</v>
      </c>
      <c r="D82" s="30">
        <f>Returns!N226</f>
        <v>7736910.1770412894</v>
      </c>
      <c r="E82" s="31">
        <f t="shared" si="1"/>
        <v>1.0593008884896988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2:17" x14ac:dyDescent="0.25">
      <c r="B83" s="29">
        <v>44043</v>
      </c>
      <c r="C83" s="30">
        <f>Sales!N226</f>
        <v>7300406</v>
      </c>
      <c r="D83" s="30">
        <f>Returns!N227</f>
        <v>7935194.9515141798</v>
      </c>
      <c r="E83" s="31">
        <f t="shared" si="1"/>
        <v>1.0869525546269865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2:17" x14ac:dyDescent="0.25">
      <c r="B84" s="29">
        <v>44074</v>
      </c>
      <c r="C84" s="30">
        <f>Sales!N227</f>
        <v>10684498</v>
      </c>
      <c r="D84" s="30">
        <f>Returns!N228</f>
        <v>7383972.6241265684</v>
      </c>
      <c r="E84" s="31">
        <f t="shared" si="1"/>
        <v>0.69109214341437175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2:17" x14ac:dyDescent="0.25">
      <c r="B85" s="27">
        <v>44104</v>
      </c>
      <c r="C85" s="30">
        <f>Sales!N228</f>
        <v>8420703</v>
      </c>
      <c r="D85" s="30">
        <f>Returns!N229</f>
        <v>8226028</v>
      </c>
      <c r="E85" s="31">
        <f t="shared" si="1"/>
        <v>0.97688138389395751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2:17" x14ac:dyDescent="0.25">
      <c r="B86" s="27">
        <v>44135</v>
      </c>
      <c r="C86" s="30">
        <f>Sales!N229</f>
        <v>8403091</v>
      </c>
      <c r="D86" s="30">
        <f>Returns!N230</f>
        <v>7639797</v>
      </c>
      <c r="E86" s="31">
        <f t="shared" si="1"/>
        <v>0.90916509175016669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2:17" x14ac:dyDescent="0.25">
      <c r="B87" s="27">
        <v>44165</v>
      </c>
      <c r="C87" s="30">
        <f>Sales!N230</f>
        <v>9188952</v>
      </c>
      <c r="D87" s="30">
        <f>Returns!N231</f>
        <v>6933152</v>
      </c>
      <c r="E87" s="31">
        <f t="shared" si="1"/>
        <v>0.75450954581110008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2:17" x14ac:dyDescent="0.25">
      <c r="B88" s="27">
        <v>44196</v>
      </c>
      <c r="C88" s="30">
        <f>Sales!N231</f>
        <v>9995763</v>
      </c>
      <c r="D88" s="30">
        <f>Returns!N232</f>
        <v>6393905</v>
      </c>
      <c r="E88" s="31">
        <f t="shared" si="1"/>
        <v>0.63966152458796788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2:17" x14ac:dyDescent="0.25">
      <c r="B89" s="27">
        <v>44227</v>
      </c>
      <c r="C89" s="30">
        <f>Sales!N232</f>
        <v>9228056</v>
      </c>
      <c r="D89" s="30">
        <f>Returns!N233</f>
        <v>7767800</v>
      </c>
      <c r="E89" s="31">
        <f t="shared" si="1"/>
        <v>0.84175908772118413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2:17" x14ac:dyDescent="0.25">
      <c r="B90" s="27">
        <v>44255</v>
      </c>
      <c r="C90" s="30">
        <f>Sales!N233</f>
        <v>8266844</v>
      </c>
      <c r="D90" s="30">
        <f>Returns!N234</f>
        <v>6140385</v>
      </c>
      <c r="E90" s="31">
        <f t="shared" si="1"/>
        <v>0.74277257439477506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2:17" x14ac:dyDescent="0.25">
      <c r="B91" s="27">
        <v>44286</v>
      </c>
      <c r="C91" s="30">
        <f>Sales!N234</f>
        <v>8821608</v>
      </c>
      <c r="D91" s="30">
        <f>Returns!N235</f>
        <v>9602327</v>
      </c>
      <c r="E91" s="31">
        <f t="shared" si="1"/>
        <v>1.0885007585918576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2:17" x14ac:dyDescent="0.25">
      <c r="B92" s="27">
        <v>44316</v>
      </c>
      <c r="C92" s="30">
        <f>Sales!N235</f>
        <v>7927071</v>
      </c>
      <c r="D92" s="30">
        <f>Returns!N236</f>
        <v>8919415</v>
      </c>
      <c r="E92" s="31">
        <f t="shared" si="1"/>
        <v>1.1251841947675252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2:17" x14ac:dyDescent="0.25">
      <c r="B93" s="27">
        <v>44347</v>
      </c>
      <c r="C93" s="30">
        <f>Sales!N236</f>
        <v>7770773</v>
      </c>
      <c r="D93" s="30">
        <f>Returns!N237</f>
        <v>8898631</v>
      </c>
      <c r="E93" s="31">
        <f t="shared" si="1"/>
        <v>1.1451410303711098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2:17" x14ac:dyDescent="0.25">
      <c r="B94" s="27">
        <v>44377</v>
      </c>
      <c r="C94" s="30">
        <f>Sales!N237</f>
        <v>7768556</v>
      </c>
      <c r="D94" s="30">
        <f>Returns!N238</f>
        <v>8699288</v>
      </c>
      <c r="E94" s="31">
        <f t="shared" si="1"/>
        <v>1.1198075935862468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2:17" x14ac:dyDescent="0.25">
      <c r="B95" s="27">
        <v>44408</v>
      </c>
      <c r="C95" s="30">
        <f>Sales!N238</f>
        <v>6971814</v>
      </c>
      <c r="D95" s="30">
        <f>Returns!N239</f>
        <v>8713709</v>
      </c>
      <c r="E95" s="31">
        <f t="shared" si="1"/>
        <v>1.2498481743775722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2:17" x14ac:dyDescent="0.25">
      <c r="B96" s="27">
        <v>44439</v>
      </c>
      <c r="C96" s="30">
        <f>Sales!N239</f>
        <v>8668294</v>
      </c>
      <c r="D96" s="30">
        <f>Returns!N240</f>
        <v>8261882</v>
      </c>
      <c r="E96" s="31">
        <f t="shared" si="1"/>
        <v>0.95311511123180637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2:26" x14ac:dyDescent="0.25">
      <c r="B97" s="27">
        <v>44469</v>
      </c>
      <c r="C97" s="30">
        <f>Sales!N240</f>
        <v>8519987</v>
      </c>
      <c r="D97" s="30">
        <f>Returns!N241</f>
        <v>7529360</v>
      </c>
      <c r="E97" s="31">
        <f t="shared" si="1"/>
        <v>0.88372904794338303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2:26" x14ac:dyDescent="0.25">
      <c r="B98" s="27">
        <v>44500</v>
      </c>
      <c r="C98" s="30">
        <f>Sales!N241</f>
        <v>7822261</v>
      </c>
      <c r="D98" s="30">
        <f>Returns!N242</f>
        <v>8406433</v>
      </c>
      <c r="E98" s="31">
        <f t="shared" si="1"/>
        <v>1.0746807093243245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2:26" x14ac:dyDescent="0.25">
      <c r="B99" s="27">
        <v>44530</v>
      </c>
      <c r="C99" s="30">
        <f>Sales!N242</f>
        <v>11287912</v>
      </c>
      <c r="D99" s="30">
        <f>Returns!N243</f>
        <v>7152846</v>
      </c>
      <c r="E99" s="31">
        <f t="shared" si="1"/>
        <v>0.63367308320617666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2:26" x14ac:dyDescent="0.25">
      <c r="B100" s="27">
        <v>44561</v>
      </c>
      <c r="C100" s="30">
        <f>Sales!N243</f>
        <v>7535279</v>
      </c>
      <c r="D100" s="30">
        <f>Returns!N244</f>
        <v>5616948</v>
      </c>
      <c r="E100" s="31">
        <f t="shared" si="1"/>
        <v>0.74542004350469304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26" x14ac:dyDescent="0.25">
      <c r="B101" s="27">
        <v>44592</v>
      </c>
      <c r="C101" s="30">
        <f>Sales!N244</f>
        <v>9429466</v>
      </c>
      <c r="D101" s="30">
        <f>Returns!N245</f>
        <v>7246943</v>
      </c>
      <c r="E101" s="31">
        <f t="shared" si="1"/>
        <v>0.7685422483097134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26" x14ac:dyDescent="0.25">
      <c r="B102" s="27">
        <v>44620</v>
      </c>
      <c r="C102" s="30">
        <f>Sales!N245</f>
        <v>7905859</v>
      </c>
      <c r="D102" s="30">
        <f>Returns!N246</f>
        <v>6685666</v>
      </c>
      <c r="E102" s="31">
        <f t="shared" si="1"/>
        <v>0.84565965570597701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2:26" x14ac:dyDescent="0.25">
      <c r="B103" s="27">
        <v>44651</v>
      </c>
      <c r="C103" s="30">
        <f>Sales!N246</f>
        <v>9010722</v>
      </c>
      <c r="D103" s="30">
        <f>Returns!N247</f>
        <v>8871311</v>
      </c>
      <c r="E103" s="31">
        <f t="shared" si="1"/>
        <v>0.98452832081602337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S103" s="65" t="s">
        <v>64</v>
      </c>
      <c r="T103" s="65"/>
      <c r="U103" s="65" t="s">
        <v>60</v>
      </c>
      <c r="V103" s="65"/>
      <c r="W103" s="65" t="s">
        <v>61</v>
      </c>
      <c r="X103" s="65"/>
      <c r="Y103" s="65" t="s">
        <v>62</v>
      </c>
      <c r="Z103" s="65"/>
    </row>
    <row r="104" spans="2:26" x14ac:dyDescent="0.25">
      <c r="B104" s="32">
        <v>44681</v>
      </c>
      <c r="C104" s="33">
        <f>Sales!N247</f>
        <v>7770463</v>
      </c>
      <c r="D104" s="33">
        <f>Returns!N248</f>
        <v>8771859</v>
      </c>
      <c r="E104" s="34">
        <f t="shared" si="1"/>
        <v>1.1288721148276493</v>
      </c>
      <c r="F104" s="66" t="s">
        <v>55</v>
      </c>
      <c r="G104" s="66"/>
      <c r="H104" s="66"/>
      <c r="I104" s="33"/>
      <c r="J104" s="33"/>
      <c r="K104" s="33"/>
      <c r="L104" s="33"/>
      <c r="M104" s="33"/>
      <c r="N104" s="33"/>
      <c r="O104" s="67" t="s">
        <v>63</v>
      </c>
      <c r="P104" s="67"/>
      <c r="Q104" s="67"/>
      <c r="S104" s="42" t="s">
        <v>55</v>
      </c>
      <c r="T104" s="43" t="s">
        <v>63</v>
      </c>
      <c r="U104" s="42" t="s">
        <v>55</v>
      </c>
      <c r="V104" s="43" t="s">
        <v>63</v>
      </c>
      <c r="W104" s="42" t="s">
        <v>55</v>
      </c>
      <c r="X104" s="43" t="s">
        <v>63</v>
      </c>
      <c r="Y104" s="42" t="s">
        <v>55</v>
      </c>
      <c r="Z104" s="43" t="s">
        <v>63</v>
      </c>
    </row>
    <row r="105" spans="2:26" x14ac:dyDescent="0.25">
      <c r="B105" s="27">
        <v>44712</v>
      </c>
      <c r="C105" s="30">
        <f>Sales!N248</f>
        <v>8914640</v>
      </c>
      <c r="D105" s="40">
        <f>Returns!N249</f>
        <v>10018632</v>
      </c>
      <c r="E105" s="31">
        <f t="shared" si="1"/>
        <v>1.1238403345508063</v>
      </c>
      <c r="F105" s="35">
        <f>_xlfn.FORECAST.ETS($B105,$D$5:$D$104,$B$5:$B$104,12,1)</f>
        <v>8956873.5194959771</v>
      </c>
      <c r="G105" s="35"/>
      <c r="H105" s="35"/>
      <c r="I105" s="30">
        <f>_xlfn.FORECAST.ETS($B105,$C$5:$C$104,$B$5:$B$104,12,1)</f>
        <v>8655354.7686129622</v>
      </c>
      <c r="J105" s="30"/>
      <c r="K105" s="30"/>
      <c r="L105" s="31">
        <f>_xlfn.FORECAST.ETS($B105,$E$5:$E$104,$B$5:$B$104,12,1)</f>
        <v>1.0931051032939345</v>
      </c>
      <c r="M105" s="30"/>
      <c r="N105" s="30"/>
      <c r="O105" s="37">
        <f>I105*L105</f>
        <v>9461212.4683903214</v>
      </c>
      <c r="P105" s="37"/>
      <c r="Q105" s="37"/>
      <c r="S105" s="35">
        <f>SUM(F108:F116)-SUM($D108:$D116)</f>
        <v>5717910.5665364861</v>
      </c>
      <c r="T105" s="37">
        <f>SUM(O108:O116)-SUM($D108:$D116)</f>
        <v>7254405.2690593302</v>
      </c>
      <c r="U105" s="35">
        <f>ABS(S105)</f>
        <v>5717910.5665364861</v>
      </c>
      <c r="V105" s="37">
        <f>ABS(T105)</f>
        <v>7254405.2690593302</v>
      </c>
      <c r="W105" s="54">
        <f>U105/SUM(D108:D116)</f>
        <v>8.7759036966816167E-2</v>
      </c>
      <c r="X105" s="55">
        <f>V105/SUM(D108:D116)</f>
        <v>0.11134130427039468</v>
      </c>
      <c r="Y105" s="35">
        <f>S105^2</f>
        <v>32694501246909.602</v>
      </c>
      <c r="Z105" s="37">
        <f>T105^2</f>
        <v>52626395807755.773</v>
      </c>
    </row>
    <row r="106" spans="2:26" x14ac:dyDescent="0.25">
      <c r="B106" s="27">
        <v>44742</v>
      </c>
      <c r="C106" s="30">
        <f>Sales!N249</f>
        <v>8138867</v>
      </c>
      <c r="D106" s="40">
        <f>Returns!N250</f>
        <v>8844902</v>
      </c>
      <c r="E106" s="31">
        <f t="shared" si="1"/>
        <v>1.0867485609483483</v>
      </c>
      <c r="F106" s="35">
        <f t="shared" ref="F106:F116" si="2">_xlfn.FORECAST.ETS($B106,$D$5:$D$104,$B$5:$B$104,12,1)</f>
        <v>8579029.2688945103</v>
      </c>
      <c r="G106" s="35"/>
      <c r="H106" s="35"/>
      <c r="I106" s="30">
        <f t="shared" ref="I106:I116" si="3">_xlfn.FORECAST.ETS($B106,$C$5:$C$104,$B$5:$B$104,12,1)</f>
        <v>8835920.9369859416</v>
      </c>
      <c r="J106" s="30"/>
      <c r="K106" s="30"/>
      <c r="L106" s="31">
        <f t="shared" ref="L106:L116" si="4">_xlfn.FORECAST.ETS($B106,$E$5:$E$104,$B$5:$B$104,12,1)</f>
        <v>1.069085318421191</v>
      </c>
      <c r="M106" s="30"/>
      <c r="N106" s="30"/>
      <c r="O106" s="37">
        <f t="shared" ref="O106:P121" si="5">I106*L106</f>
        <v>9446353.3484620843</v>
      </c>
      <c r="P106" s="37"/>
      <c r="Q106" s="37"/>
      <c r="S106" s="35"/>
      <c r="T106" s="37"/>
      <c r="U106" s="35"/>
      <c r="V106" s="37"/>
      <c r="W106" s="44"/>
      <c r="X106" s="45"/>
      <c r="Y106" s="35"/>
      <c r="Z106" s="37"/>
    </row>
    <row r="107" spans="2:26" x14ac:dyDescent="0.25">
      <c r="B107" s="27">
        <v>44773</v>
      </c>
      <c r="C107" s="30">
        <f>Sales!N250</f>
        <v>7240998</v>
      </c>
      <c r="D107" s="40">
        <f>Returns!N251</f>
        <v>8560311</v>
      </c>
      <c r="E107" s="31">
        <f t="shared" si="1"/>
        <v>1.1822004370115833</v>
      </c>
      <c r="F107" s="35">
        <f t="shared" si="2"/>
        <v>8623154.6966137961</v>
      </c>
      <c r="G107" s="35"/>
      <c r="H107" s="35"/>
      <c r="I107" s="30">
        <f t="shared" si="3"/>
        <v>7660922.3403733969</v>
      </c>
      <c r="J107" s="30"/>
      <c r="K107" s="30"/>
      <c r="L107" s="31">
        <f t="shared" si="4"/>
        <v>1.1793112879107368</v>
      </c>
      <c r="M107" s="30"/>
      <c r="N107" s="30"/>
      <c r="O107" s="37">
        <f t="shared" si="5"/>
        <v>9034612.1918098871</v>
      </c>
      <c r="P107" s="37"/>
      <c r="Q107" s="37"/>
      <c r="S107" s="35"/>
      <c r="T107" s="37"/>
      <c r="U107" s="35"/>
      <c r="V107" s="37"/>
      <c r="W107" s="44"/>
      <c r="X107" s="45"/>
      <c r="Y107" s="35"/>
      <c r="Z107" s="37"/>
    </row>
    <row r="108" spans="2:26" x14ac:dyDescent="0.25">
      <c r="B108" s="27">
        <v>44804</v>
      </c>
      <c r="C108" s="30">
        <f>Sales!N251</f>
        <v>7723208</v>
      </c>
      <c r="D108" s="40">
        <f>Returns!N252</f>
        <v>8729867</v>
      </c>
      <c r="E108" s="31">
        <f t="shared" si="1"/>
        <v>1.1303420806483524</v>
      </c>
      <c r="F108" s="35">
        <f t="shared" si="2"/>
        <v>8197497.844526588</v>
      </c>
      <c r="G108" s="35"/>
      <c r="H108" s="35"/>
      <c r="I108" s="30">
        <f t="shared" si="3"/>
        <v>8223358.386508204</v>
      </c>
      <c r="J108" s="30"/>
      <c r="K108" s="30"/>
      <c r="L108" s="31">
        <f t="shared" si="4"/>
        <v>1.0075584688080794</v>
      </c>
      <c r="M108" s="30"/>
      <c r="N108" s="30"/>
      <c r="O108" s="37">
        <f t="shared" si="5"/>
        <v>8285514.3843702851</v>
      </c>
      <c r="P108" s="37"/>
      <c r="Q108" s="37"/>
      <c r="S108" s="35"/>
      <c r="T108" s="37"/>
      <c r="U108" s="35"/>
      <c r="V108" s="37"/>
      <c r="W108" s="44"/>
      <c r="X108" s="45"/>
      <c r="Y108" s="35"/>
      <c r="Z108" s="37"/>
    </row>
    <row r="109" spans="2:26" x14ac:dyDescent="0.25">
      <c r="B109" s="27">
        <v>44834</v>
      </c>
      <c r="C109" s="30">
        <f>Sales!N252</f>
        <v>8213832</v>
      </c>
      <c r="D109" s="40">
        <f>Returns!N253</f>
        <v>7702368</v>
      </c>
      <c r="E109" s="31">
        <f t="shared" si="1"/>
        <v>0.93773137799750472</v>
      </c>
      <c r="F109" s="35">
        <f t="shared" si="2"/>
        <v>8216586.6460478064</v>
      </c>
      <c r="G109" s="35"/>
      <c r="H109" s="35"/>
      <c r="I109" s="30">
        <f t="shared" si="3"/>
        <v>8345511.9317823136</v>
      </c>
      <c r="J109" s="30"/>
      <c r="K109" s="30"/>
      <c r="L109" s="31">
        <f t="shared" si="4"/>
        <v>0.97903012148575197</v>
      </c>
      <c r="M109" s="30"/>
      <c r="N109" s="30"/>
      <c r="O109" s="37">
        <f t="shared" si="5"/>
        <v>8170507.5604336308</v>
      </c>
      <c r="P109" s="37"/>
      <c r="Q109" s="37"/>
      <c r="S109" s="35"/>
      <c r="T109" s="37"/>
      <c r="U109" s="35"/>
      <c r="V109" s="37"/>
      <c r="W109" s="44"/>
      <c r="X109" s="45"/>
      <c r="Y109" s="35"/>
      <c r="Z109" s="37"/>
    </row>
    <row r="110" spans="2:26" x14ac:dyDescent="0.25">
      <c r="B110" s="27">
        <v>44865</v>
      </c>
      <c r="C110" s="30">
        <f>Sales!N253</f>
        <v>7524756</v>
      </c>
      <c r="D110" s="40">
        <f>Returns!N254</f>
        <v>8239603</v>
      </c>
      <c r="E110" s="31">
        <f t="shared" si="1"/>
        <v>1.0949993594476686</v>
      </c>
      <c r="F110" s="35">
        <f t="shared" si="2"/>
        <v>8092752.0385694429</v>
      </c>
      <c r="G110" s="35"/>
      <c r="H110" s="35"/>
      <c r="I110" s="30">
        <f t="shared" si="3"/>
        <v>8657674.988523867</v>
      </c>
      <c r="J110" s="30"/>
      <c r="K110" s="30"/>
      <c r="L110" s="31">
        <f t="shared" si="4"/>
        <v>0.97899611279704069</v>
      </c>
      <c r="M110" s="30"/>
      <c r="N110" s="30"/>
      <c r="O110" s="37">
        <f t="shared" si="5"/>
        <v>8475830.1596250292</v>
      </c>
      <c r="P110" s="37"/>
      <c r="Q110" s="37"/>
      <c r="S110" s="35"/>
      <c r="T110" s="37"/>
      <c r="U110" s="35"/>
      <c r="V110" s="37"/>
      <c r="W110" s="44"/>
      <c r="X110" s="45"/>
      <c r="Y110" s="35"/>
      <c r="Z110" s="37"/>
    </row>
    <row r="111" spans="2:26" x14ac:dyDescent="0.25">
      <c r="B111" s="27">
        <v>44895</v>
      </c>
      <c r="C111" s="30">
        <f>Sales!N254</f>
        <v>8180365</v>
      </c>
      <c r="D111" s="40">
        <f>Returns!N255</f>
        <v>5860867</v>
      </c>
      <c r="E111" s="31">
        <f t="shared" si="1"/>
        <v>0.71645543933553091</v>
      </c>
      <c r="F111" s="35">
        <f t="shared" si="2"/>
        <v>7244440.2299018744</v>
      </c>
      <c r="G111" s="35"/>
      <c r="H111" s="35"/>
      <c r="I111" s="30">
        <f t="shared" si="3"/>
        <v>9898648.9946832079</v>
      </c>
      <c r="J111" s="30"/>
      <c r="K111" s="30"/>
      <c r="L111" s="31">
        <f t="shared" si="4"/>
        <v>0.73978959228467989</v>
      </c>
      <c r="M111" s="30"/>
      <c r="N111" s="30"/>
      <c r="O111" s="37">
        <f t="shared" si="5"/>
        <v>7322917.503945847</v>
      </c>
      <c r="P111" s="37"/>
      <c r="Q111" s="37"/>
      <c r="S111" s="35"/>
      <c r="T111" s="37"/>
      <c r="U111" s="35"/>
      <c r="V111" s="37"/>
      <c r="W111" s="44"/>
      <c r="X111" s="45"/>
      <c r="Y111" s="35"/>
      <c r="Z111" s="37"/>
    </row>
    <row r="112" spans="2:26" x14ac:dyDescent="0.25">
      <c r="B112" s="27">
        <v>44926</v>
      </c>
      <c r="C112" s="30">
        <f>Sales!N255</f>
        <v>6335801</v>
      </c>
      <c r="D112" s="40">
        <f>Returns!N256</f>
        <v>5070335</v>
      </c>
      <c r="E112" s="31">
        <f t="shared" si="1"/>
        <v>0.80026740107525474</v>
      </c>
      <c r="F112" s="35">
        <f t="shared" si="2"/>
        <v>6878305.347606888</v>
      </c>
      <c r="G112" s="35"/>
      <c r="H112" s="35"/>
      <c r="I112" s="30">
        <f t="shared" si="3"/>
        <v>8872718.3476735111</v>
      </c>
      <c r="J112" s="30"/>
      <c r="K112" s="30"/>
      <c r="L112" s="31">
        <f t="shared" si="4"/>
        <v>0.79572149045674789</v>
      </c>
      <c r="M112" s="30"/>
      <c r="N112" s="30"/>
      <c r="O112" s="37">
        <f t="shared" si="5"/>
        <v>7060212.6680136994</v>
      </c>
      <c r="P112" s="37"/>
      <c r="Q112" s="37"/>
      <c r="S112" s="35"/>
      <c r="T112" s="37"/>
      <c r="U112" s="35"/>
      <c r="V112" s="37"/>
      <c r="W112" s="44"/>
      <c r="X112" s="45"/>
      <c r="Y112" s="35"/>
      <c r="Z112" s="37"/>
    </row>
    <row r="113" spans="2:26" x14ac:dyDescent="0.25">
      <c r="B113" s="27">
        <v>44957</v>
      </c>
      <c r="C113" s="30">
        <f>Sales!N256</f>
        <v>9034453</v>
      </c>
      <c r="D113" s="40">
        <f>Returns!N257</f>
        <v>7281709</v>
      </c>
      <c r="E113" s="31">
        <f t="shared" si="1"/>
        <v>0.80599334569563863</v>
      </c>
      <c r="F113" s="35">
        <f t="shared" si="2"/>
        <v>7514943.3550514886</v>
      </c>
      <c r="G113" s="35"/>
      <c r="H113" s="35"/>
      <c r="I113" s="30">
        <f t="shared" si="3"/>
        <v>8745012.4276818372</v>
      </c>
      <c r="J113" s="30"/>
      <c r="K113" s="30"/>
      <c r="L113" s="31">
        <f t="shared" si="4"/>
        <v>0.86707908351467589</v>
      </c>
      <c r="M113" s="30"/>
      <c r="N113" s="30"/>
      <c r="O113" s="37">
        <f t="shared" si="5"/>
        <v>7582617.3611188186</v>
      </c>
      <c r="P113" s="37"/>
      <c r="Q113" s="37"/>
      <c r="S113" s="35"/>
      <c r="T113" s="37"/>
      <c r="U113" s="35"/>
      <c r="V113" s="37"/>
      <c r="W113" s="44"/>
      <c r="X113" s="45"/>
      <c r="Y113" s="35"/>
      <c r="Z113" s="37"/>
    </row>
    <row r="114" spans="2:26" x14ac:dyDescent="0.25">
      <c r="B114" s="27">
        <v>44985</v>
      </c>
      <c r="C114" s="30">
        <f>Sales!N257</f>
        <v>8247165</v>
      </c>
      <c r="D114" s="40">
        <f>Returns!N258</f>
        <v>6012698</v>
      </c>
      <c r="E114" s="31">
        <f t="shared" si="1"/>
        <v>0.72906241114370818</v>
      </c>
      <c r="F114" s="35">
        <f t="shared" si="2"/>
        <v>7146626.2301666206</v>
      </c>
      <c r="G114" s="35"/>
      <c r="H114" s="35"/>
      <c r="I114" s="30">
        <f t="shared" si="3"/>
        <v>8451512.2845378965</v>
      </c>
      <c r="J114" s="30"/>
      <c r="K114" s="30"/>
      <c r="L114" s="31">
        <f t="shared" si="4"/>
        <v>0.82923951354450787</v>
      </c>
      <c r="M114" s="30"/>
      <c r="N114" s="30"/>
      <c r="O114" s="37">
        <f t="shared" si="5"/>
        <v>7008327.9355456373</v>
      </c>
      <c r="P114" s="37"/>
      <c r="Q114" s="37"/>
      <c r="S114" s="35"/>
      <c r="T114" s="37"/>
      <c r="U114" s="35"/>
      <c r="V114" s="37"/>
      <c r="W114" s="44"/>
      <c r="X114" s="45"/>
      <c r="Y114" s="35"/>
      <c r="Z114" s="37"/>
    </row>
    <row r="115" spans="2:26" x14ac:dyDescent="0.25">
      <c r="B115" s="27">
        <v>45016</v>
      </c>
      <c r="C115" s="30">
        <f>Sales!N258</f>
        <v>8454124</v>
      </c>
      <c r="D115" s="40">
        <f>Returns!N259</f>
        <v>7485575</v>
      </c>
      <c r="E115" s="31">
        <f t="shared" si="1"/>
        <v>0.88543472984309202</v>
      </c>
      <c r="F115" s="35">
        <f t="shared" si="2"/>
        <v>8591725.7616838943</v>
      </c>
      <c r="G115" s="35"/>
      <c r="H115" s="35"/>
      <c r="I115" s="30">
        <f t="shared" si="3"/>
        <v>8864886.0781746525</v>
      </c>
      <c r="J115" s="30"/>
      <c r="K115" s="30"/>
      <c r="L115" s="31">
        <f t="shared" si="4"/>
        <v>0.9968472725885531</v>
      </c>
      <c r="M115" s="30"/>
      <c r="N115" s="30"/>
      <c r="O115" s="37">
        <f t="shared" si="5"/>
        <v>8836937.5088366382</v>
      </c>
      <c r="P115" s="37"/>
      <c r="Q115" s="37"/>
      <c r="S115" s="35"/>
      <c r="T115" s="37"/>
      <c r="U115" s="35"/>
      <c r="V115" s="37"/>
      <c r="W115" s="44"/>
      <c r="X115" s="45"/>
      <c r="Y115" s="35"/>
      <c r="Z115" s="37"/>
    </row>
    <row r="116" spans="2:26" x14ac:dyDescent="0.25">
      <c r="B116" s="32">
        <v>45046</v>
      </c>
      <c r="C116" s="33">
        <f>Sales!N259</f>
        <v>7282796</v>
      </c>
      <c r="D116" s="41">
        <f>Returns!N260</f>
        <v>8771642</v>
      </c>
      <c r="E116" s="34">
        <f t="shared" si="1"/>
        <v>1.2044332973215233</v>
      </c>
      <c r="F116" s="36">
        <f t="shared" si="2"/>
        <v>8989697.1129818801</v>
      </c>
      <c r="G116" s="36"/>
      <c r="H116" s="36"/>
      <c r="I116" s="33">
        <f t="shared" si="3"/>
        <v>8664166.527331803</v>
      </c>
      <c r="J116" s="33"/>
      <c r="K116" s="33"/>
      <c r="L116" s="34">
        <f t="shared" si="4"/>
        <v>1.1156530933098916</v>
      </c>
      <c r="M116" s="33"/>
      <c r="N116" s="33"/>
      <c r="O116" s="38">
        <f t="shared" si="5"/>
        <v>9666204.1871697474</v>
      </c>
      <c r="P116" s="38"/>
      <c r="Q116" s="38"/>
      <c r="S116" s="36"/>
      <c r="T116" s="38"/>
      <c r="U116" s="36"/>
      <c r="V116" s="38"/>
      <c r="W116" s="46"/>
      <c r="X116" s="47"/>
      <c r="Y116" s="36"/>
      <c r="Z116" s="38"/>
    </row>
    <row r="117" spans="2:26" x14ac:dyDescent="0.25">
      <c r="B117" s="27">
        <v>45077</v>
      </c>
      <c r="C117" s="30">
        <f>Sales!N260</f>
        <v>8021726</v>
      </c>
      <c r="D117" s="40">
        <f>Returns!N261</f>
        <v>10097078</v>
      </c>
      <c r="E117" s="31">
        <f t="shared" si="1"/>
        <v>1.2587163909612471</v>
      </c>
      <c r="F117" s="35"/>
      <c r="G117" s="35">
        <f>_xlfn.FORECAST.ETS($B117,$D$5:$D$116,$B$5:$B$116,12,1)</f>
        <v>8672033.0690475721</v>
      </c>
      <c r="H117" s="35"/>
      <c r="I117" s="30"/>
      <c r="J117" s="30">
        <f>_xlfn.FORECAST.ETS($B117,$C$5:$C$116,$B$5:$B$116,12,1)</f>
        <v>7789155.3069693558</v>
      </c>
      <c r="K117" s="30"/>
      <c r="L117" s="30"/>
      <c r="M117" s="31">
        <f>_xlfn.FORECAST.ETS($B117,$E$5:$E$116,$B$5:$B$116,12,1)</f>
        <v>1.1011243810630813</v>
      </c>
      <c r="N117" s="30"/>
      <c r="O117" s="37"/>
      <c r="P117" s="37">
        <f>J117*M117</f>
        <v>8576828.8163908478</v>
      </c>
      <c r="Q117" s="37"/>
      <c r="S117" s="35">
        <f>SUM(G120:G128)-SUM($D120:$D128)</f>
        <v>-1419197.472713545</v>
      </c>
      <c r="T117" s="37">
        <f>SUM(P120:P128)-SUM($D120:$D128)</f>
        <v>-4473205.4868819863</v>
      </c>
      <c r="U117" s="35">
        <f>ABS(S117)</f>
        <v>1419197.472713545</v>
      </c>
      <c r="V117" s="37">
        <f>ABS(T117)</f>
        <v>4473205.4868819863</v>
      </c>
      <c r="W117" s="54">
        <f>U117/SUM(D120:D128)</f>
        <v>2.0486049609262334E-2</v>
      </c>
      <c r="X117" s="55">
        <f>V117/SUM(D120:D128)</f>
        <v>6.4570513461719922E-2</v>
      </c>
      <c r="Y117" s="35">
        <f>S117^2</f>
        <v>2014121466556.5132</v>
      </c>
      <c r="Z117" s="37">
        <f>T117^2</f>
        <v>20009567327871.109</v>
      </c>
    </row>
    <row r="118" spans="2:26" x14ac:dyDescent="0.25">
      <c r="B118" s="27">
        <v>45107</v>
      </c>
      <c r="C118" s="30">
        <f>Sales!N261</f>
        <v>6596975</v>
      </c>
      <c r="D118" s="40">
        <f>Returns!N262</f>
        <v>8489059</v>
      </c>
      <c r="E118" s="31">
        <f t="shared" si="1"/>
        <v>1.2868108489118117</v>
      </c>
      <c r="F118" s="35"/>
      <c r="G118" s="35">
        <f t="shared" ref="G118:G128" si="6">_xlfn.FORECAST.ETS($B118,$D$5:$D$116,$B$5:$B$116,12,1)</f>
        <v>8287190.1475817049</v>
      </c>
      <c r="H118" s="35"/>
      <c r="I118" s="30"/>
      <c r="J118" s="30">
        <f t="shared" ref="J118:J128" si="7">_xlfn.FORECAST.ETS($B118,$C$5:$C$116,$B$5:$B$116,12,1)</f>
        <v>7438222.2596505387</v>
      </c>
      <c r="K118" s="30"/>
      <c r="L118" s="30"/>
      <c r="M118" s="31">
        <f t="shared" ref="M118:M128" si="8">_xlfn.FORECAST.ETS($B118,$E$5:$E$116,$B$5:$B$116,12,1)</f>
        <v>1.0755968482589933</v>
      </c>
      <c r="N118" s="30"/>
      <c r="O118" s="37"/>
      <c r="P118" s="37">
        <f t="shared" si="5"/>
        <v>8000528.4191300068</v>
      </c>
      <c r="Q118" s="37"/>
      <c r="S118" s="35"/>
      <c r="T118" s="37"/>
      <c r="U118" s="35"/>
      <c r="V118" s="37"/>
      <c r="W118" s="44"/>
      <c r="X118" s="45"/>
      <c r="Y118" s="35"/>
      <c r="Z118" s="37"/>
    </row>
    <row r="119" spans="2:26" x14ac:dyDescent="0.25">
      <c r="B119" s="27">
        <v>45138</v>
      </c>
      <c r="C119" s="30">
        <f>Sales!N262</f>
        <v>3486793</v>
      </c>
      <c r="D119" s="40">
        <f>Returns!N263</f>
        <v>8262534</v>
      </c>
      <c r="E119" s="31">
        <f t="shared" si="1"/>
        <v>2.3696657645005024</v>
      </c>
      <c r="F119" s="35"/>
      <c r="G119" s="35">
        <f t="shared" si="6"/>
        <v>8323784.3760308819</v>
      </c>
      <c r="H119" s="35"/>
      <c r="I119" s="30"/>
      <c r="J119" s="30">
        <f t="shared" si="7"/>
        <v>6688354.452636227</v>
      </c>
      <c r="K119" s="30"/>
      <c r="L119" s="30"/>
      <c r="M119" s="31">
        <f t="shared" si="8"/>
        <v>1.1837440326576509</v>
      </c>
      <c r="N119" s="30"/>
      <c r="O119" s="37"/>
      <c r="P119" s="37">
        <f t="shared" si="5"/>
        <v>7917299.671607363</v>
      </c>
      <c r="Q119" s="37"/>
      <c r="S119" s="35"/>
      <c r="T119" s="37"/>
      <c r="U119" s="35"/>
      <c r="V119" s="37"/>
      <c r="W119" s="44"/>
      <c r="X119" s="45"/>
      <c r="Y119" s="35"/>
      <c r="Z119" s="37"/>
    </row>
    <row r="120" spans="2:26" x14ac:dyDescent="0.25">
      <c r="B120" s="27">
        <v>45169</v>
      </c>
      <c r="C120" s="30">
        <f>Sales!N263</f>
        <v>7227191</v>
      </c>
      <c r="D120" s="40">
        <f>Returns!N264</f>
        <v>8107288</v>
      </c>
      <c r="E120" s="31">
        <f t="shared" si="1"/>
        <v>1.1217758047352007</v>
      </c>
      <c r="F120" s="35"/>
      <c r="G120" s="35">
        <f t="shared" si="6"/>
        <v>7891910.2380804019</v>
      </c>
      <c r="H120" s="35"/>
      <c r="I120" s="30"/>
      <c r="J120" s="30">
        <f t="shared" si="7"/>
        <v>7462361.3335165139</v>
      </c>
      <c r="K120" s="30"/>
      <c r="L120" s="30"/>
      <c r="M120" s="31">
        <f t="shared" si="8"/>
        <v>1.0263928970852594</v>
      </c>
      <c r="N120" s="30"/>
      <c r="O120" s="37"/>
      <c r="P120" s="37">
        <f t="shared" si="5"/>
        <v>7659314.668205034</v>
      </c>
      <c r="Q120" s="37"/>
      <c r="S120" s="35"/>
      <c r="T120" s="37"/>
      <c r="U120" s="35"/>
      <c r="V120" s="37"/>
      <c r="W120" s="44"/>
      <c r="X120" s="45"/>
      <c r="Y120" s="35"/>
      <c r="Z120" s="37"/>
    </row>
    <row r="121" spans="2:26" x14ac:dyDescent="0.25">
      <c r="B121" s="27">
        <v>45199</v>
      </c>
      <c r="C121" s="30">
        <f>Sales!N264</f>
        <v>8402379</v>
      </c>
      <c r="D121" s="40">
        <f>Returns!N265</f>
        <v>7622764</v>
      </c>
      <c r="E121" s="31">
        <f t="shared" si="1"/>
        <v>0.9072149685226053</v>
      </c>
      <c r="F121" s="35"/>
      <c r="G121" s="35">
        <f t="shared" si="6"/>
        <v>7903384.9953520354</v>
      </c>
      <c r="H121" s="35"/>
      <c r="I121" s="30"/>
      <c r="J121" s="30">
        <f t="shared" si="7"/>
        <v>7547727.9189964458</v>
      </c>
      <c r="K121" s="30"/>
      <c r="L121" s="30"/>
      <c r="M121" s="31">
        <f t="shared" si="8"/>
        <v>0.97807121378636952</v>
      </c>
      <c r="N121" s="30"/>
      <c r="O121" s="37"/>
      <c r="P121" s="37">
        <f t="shared" si="5"/>
        <v>7382215.4070621226</v>
      </c>
      <c r="Q121" s="37"/>
      <c r="S121" s="35"/>
      <c r="T121" s="37"/>
      <c r="U121" s="35"/>
      <c r="V121" s="37"/>
      <c r="W121" s="44"/>
      <c r="X121" s="45"/>
      <c r="Y121" s="35"/>
      <c r="Z121" s="37"/>
    </row>
    <row r="122" spans="2:26" x14ac:dyDescent="0.25">
      <c r="B122" s="27">
        <v>45230</v>
      </c>
      <c r="C122" s="30">
        <f>Sales!N265</f>
        <v>8336012</v>
      </c>
      <c r="D122" s="40">
        <f>Returns!N266</f>
        <v>7046227</v>
      </c>
      <c r="E122" s="31">
        <f t="shared" si="1"/>
        <v>0.84527553463214788</v>
      </c>
      <c r="F122" s="35"/>
      <c r="G122" s="35">
        <f t="shared" si="6"/>
        <v>7772953.8232643818</v>
      </c>
      <c r="H122" s="35"/>
      <c r="I122" s="30"/>
      <c r="J122" s="30">
        <f t="shared" si="7"/>
        <v>7583839.3614601772</v>
      </c>
      <c r="K122" s="30"/>
      <c r="L122" s="30"/>
      <c r="M122" s="31">
        <f t="shared" si="8"/>
        <v>0.99615666741714803</v>
      </c>
      <c r="N122" s="30"/>
      <c r="O122" s="37"/>
      <c r="P122" s="37">
        <f t="shared" ref="P122:P128" si="9">J122*M122</f>
        <v>7554692.1445391625</v>
      </c>
      <c r="Q122" s="37"/>
      <c r="S122" s="35"/>
      <c r="T122" s="37"/>
      <c r="U122" s="35"/>
      <c r="V122" s="37"/>
      <c r="W122" s="44"/>
      <c r="X122" s="45"/>
      <c r="Y122" s="35"/>
      <c r="Z122" s="37"/>
    </row>
    <row r="123" spans="2:26" x14ac:dyDescent="0.25">
      <c r="B123" s="27">
        <v>45260</v>
      </c>
      <c r="C123" s="30">
        <f>Sales!N266</f>
        <v>8539042</v>
      </c>
      <c r="D123" s="40">
        <f>Returns!N267</f>
        <v>8463039</v>
      </c>
      <c r="E123" s="31">
        <f t="shared" si="1"/>
        <v>0.99109935283138317</v>
      </c>
      <c r="F123" s="35"/>
      <c r="G123" s="35">
        <f t="shared" si="6"/>
        <v>6916777.2446225323</v>
      </c>
      <c r="H123" s="35"/>
      <c r="I123" s="30"/>
      <c r="J123" s="30">
        <f t="shared" si="7"/>
        <v>8871937.3666005209</v>
      </c>
      <c r="K123" s="30"/>
      <c r="L123" s="30"/>
      <c r="M123" s="31">
        <f t="shared" si="8"/>
        <v>0.7409966355296137</v>
      </c>
      <c r="N123" s="30"/>
      <c r="O123" s="37"/>
      <c r="P123" s="37">
        <f t="shared" si="9"/>
        <v>6574075.7392804474</v>
      </c>
      <c r="Q123" s="37"/>
      <c r="S123" s="35"/>
      <c r="T123" s="37"/>
      <c r="U123" s="35"/>
      <c r="V123" s="37"/>
      <c r="W123" s="44"/>
      <c r="X123" s="45"/>
      <c r="Y123" s="35"/>
      <c r="Z123" s="37"/>
    </row>
    <row r="124" spans="2:26" x14ac:dyDescent="0.25">
      <c r="B124" s="27">
        <v>45291</v>
      </c>
      <c r="C124" s="30">
        <f>Sales!N267</f>
        <v>7306618</v>
      </c>
      <c r="D124" s="40">
        <f>Returns!N268</f>
        <v>6386765</v>
      </c>
      <c r="E124" s="31">
        <f t="shared" si="1"/>
        <v>0.87410687133226339</v>
      </c>
      <c r="F124" s="35"/>
      <c r="G124" s="35">
        <f t="shared" si="6"/>
        <v>6543451.478319576</v>
      </c>
      <c r="H124" s="35"/>
      <c r="I124" s="30"/>
      <c r="J124" s="30">
        <f t="shared" si="7"/>
        <v>7642898.5466822702</v>
      </c>
      <c r="K124" s="30"/>
      <c r="L124" s="30"/>
      <c r="M124" s="31">
        <f t="shared" si="8"/>
        <v>0.80040739699873586</v>
      </c>
      <c r="N124" s="30"/>
      <c r="O124" s="37"/>
      <c r="P124" s="37">
        <f t="shared" si="9"/>
        <v>6117432.5312753776</v>
      </c>
      <c r="Q124" s="37"/>
      <c r="S124" s="35"/>
      <c r="T124" s="37"/>
      <c r="U124" s="35"/>
      <c r="V124" s="37"/>
      <c r="W124" s="44"/>
      <c r="X124" s="45"/>
      <c r="Y124" s="35"/>
      <c r="Z124" s="37"/>
    </row>
    <row r="125" spans="2:26" x14ac:dyDescent="0.25">
      <c r="B125" s="27">
        <v>45322</v>
      </c>
      <c r="C125" s="30">
        <f>Sales!N268</f>
        <v>7613309</v>
      </c>
      <c r="D125" s="40">
        <f>Returns!N269</f>
        <v>6701076</v>
      </c>
      <c r="E125" s="31">
        <f t="shared" si="1"/>
        <v>0.88017917045006322</v>
      </c>
      <c r="F125" s="35"/>
      <c r="G125" s="35">
        <f t="shared" si="6"/>
        <v>7174915.6949223178</v>
      </c>
      <c r="H125" s="35"/>
      <c r="I125" s="30"/>
      <c r="J125" s="30">
        <f t="shared" si="7"/>
        <v>8081804.4437141819</v>
      </c>
      <c r="K125" s="30"/>
      <c r="L125" s="30"/>
      <c r="M125" s="31">
        <f t="shared" si="8"/>
        <v>0.8631928395886348</v>
      </c>
      <c r="N125" s="30"/>
      <c r="O125" s="37"/>
      <c r="P125" s="37">
        <f t="shared" si="9"/>
        <v>6976155.7267696913</v>
      </c>
      <c r="Q125" s="37"/>
      <c r="S125" s="35"/>
      <c r="T125" s="37"/>
      <c r="U125" s="35"/>
      <c r="V125" s="37"/>
      <c r="W125" s="44"/>
      <c r="X125" s="45"/>
      <c r="Y125" s="35"/>
      <c r="Z125" s="37"/>
    </row>
    <row r="126" spans="2:26" x14ac:dyDescent="0.25">
      <c r="B126" s="27">
        <v>45351</v>
      </c>
      <c r="C126" s="30">
        <f>Sales!N269</f>
        <v>7925104</v>
      </c>
      <c r="D126" s="40">
        <f>Returns!N270</f>
        <v>7347174</v>
      </c>
      <c r="E126" s="31">
        <f t="shared" si="1"/>
        <v>0.92707603584760523</v>
      </c>
      <c r="F126" s="35"/>
      <c r="G126" s="35">
        <f t="shared" si="6"/>
        <v>6786501.9835280925</v>
      </c>
      <c r="H126" s="35"/>
      <c r="I126" s="30"/>
      <c r="J126" s="30">
        <f t="shared" si="7"/>
        <v>7535076.9300615489</v>
      </c>
      <c r="K126" s="30"/>
      <c r="L126" s="30"/>
      <c r="M126" s="31">
        <f t="shared" si="8"/>
        <v>0.8198925038057252</v>
      </c>
      <c r="N126" s="30"/>
      <c r="O126" s="37"/>
      <c r="P126" s="37">
        <f t="shared" si="9"/>
        <v>6177953.0905569205</v>
      </c>
      <c r="Q126" s="37"/>
      <c r="S126" s="35"/>
      <c r="T126" s="37"/>
      <c r="U126" s="35"/>
      <c r="V126" s="37"/>
      <c r="W126" s="44"/>
      <c r="X126" s="45"/>
      <c r="Y126" s="35"/>
      <c r="Z126" s="37"/>
    </row>
    <row r="127" spans="2:26" x14ac:dyDescent="0.25">
      <c r="B127" s="27">
        <v>45382</v>
      </c>
      <c r="C127" s="30">
        <f>Sales!N270</f>
        <v>8243388</v>
      </c>
      <c r="D127" s="40">
        <f>Returns!N271</f>
        <v>7547386</v>
      </c>
      <c r="E127" s="31">
        <f t="shared" si="1"/>
        <v>0.91556845316513069</v>
      </c>
      <c r="F127" s="35"/>
      <c r="G127" s="35">
        <f t="shared" si="6"/>
        <v>8237246.8884188998</v>
      </c>
      <c r="H127" s="35"/>
      <c r="I127" s="30"/>
      <c r="J127" s="30">
        <f t="shared" si="7"/>
        <v>8066613.015672056</v>
      </c>
      <c r="K127" s="30"/>
      <c r="L127" s="30"/>
      <c r="M127" s="31">
        <f t="shared" si="8"/>
        <v>0.98826348851775825</v>
      </c>
      <c r="N127" s="30"/>
      <c r="O127" s="37"/>
      <c r="P127" s="37">
        <f t="shared" si="9"/>
        <v>7971939.1193908202</v>
      </c>
      <c r="Q127" s="37"/>
      <c r="S127" s="35"/>
      <c r="T127" s="37"/>
      <c r="U127" s="35"/>
      <c r="V127" s="37"/>
      <c r="W127" s="44"/>
      <c r="X127" s="45"/>
      <c r="Y127" s="35"/>
      <c r="Z127" s="37"/>
    </row>
    <row r="128" spans="2:26" x14ac:dyDescent="0.25">
      <c r="B128" s="32">
        <v>45412</v>
      </c>
      <c r="C128" s="33">
        <f>Sales!N271</f>
        <v>6774639</v>
      </c>
      <c r="D128" s="41">
        <f>Returns!N272</f>
        <v>10054569</v>
      </c>
      <c r="E128" s="34">
        <f t="shared" si="1"/>
        <v>1.4841483066477785</v>
      </c>
      <c r="F128" s="36"/>
      <c r="G128" s="36">
        <f t="shared" si="6"/>
        <v>8629948.180778211</v>
      </c>
      <c r="H128" s="36"/>
      <c r="I128" s="33"/>
      <c r="J128" s="33">
        <f t="shared" si="7"/>
        <v>7418702.5751521839</v>
      </c>
      <c r="K128" s="33"/>
      <c r="L128" s="33"/>
      <c r="M128" s="34">
        <f t="shared" si="8"/>
        <v>1.1308317055514709</v>
      </c>
      <c r="N128" s="33"/>
      <c r="O128" s="38"/>
      <c r="P128" s="38">
        <f t="shared" si="9"/>
        <v>8389304.086038433</v>
      </c>
      <c r="Q128" s="38"/>
      <c r="S128" s="36"/>
      <c r="T128" s="38"/>
      <c r="U128" s="36"/>
      <c r="V128" s="38"/>
      <c r="W128" s="46"/>
      <c r="X128" s="47"/>
      <c r="Y128" s="36"/>
      <c r="Z128" s="38"/>
    </row>
    <row r="129" spans="2:28" x14ac:dyDescent="0.25">
      <c r="B129" s="27">
        <v>45443</v>
      </c>
      <c r="C129" s="30">
        <f>Sales!N272</f>
        <v>8462605</v>
      </c>
      <c r="D129" s="40">
        <f>Returns!N273</f>
        <v>9348963</v>
      </c>
      <c r="E129" s="31">
        <f t="shared" si="1"/>
        <v>1.1047381982261963</v>
      </c>
      <c r="F129" s="35"/>
      <c r="G129" s="35"/>
      <c r="H129" s="35">
        <f>_xlfn.FORECAST.ETS($B129,$D$5:$D$128,$B$5:$B$128,12,1)</f>
        <v>8995547.6141242534</v>
      </c>
      <c r="I129" s="30"/>
      <c r="J129" s="30"/>
      <c r="K129" s="30">
        <f>_xlfn.FORECAST.ETS($B129,$C$5:$C$128,$B$5:$B$128,12,1)</f>
        <v>7844155.9508427484</v>
      </c>
      <c r="L129" s="30"/>
      <c r="M129" s="30"/>
      <c r="N129" s="31">
        <f>_xlfn.FORECAST.ETS($B129,$E$5:$E$128,$B$5:$B$128,12,1)</f>
        <v>1.4359098773399193</v>
      </c>
      <c r="O129" s="37"/>
      <c r="P129" s="37"/>
      <c r="Q129" s="37">
        <f>K129*N129</f>
        <v>11263501.009209808</v>
      </c>
      <c r="S129" s="35">
        <f>SUM(H132:H140)-SUM($D132:$D140)</f>
        <v>-208630.75431162119</v>
      </c>
      <c r="T129" s="37">
        <f>SUM(Q132:Q140)-SUM($D132:$D140)</f>
        <v>16750346.811237976</v>
      </c>
      <c r="U129" s="35">
        <f>ABS(S129)</f>
        <v>208630.75431162119</v>
      </c>
      <c r="V129" s="37">
        <f>ABS(T129)</f>
        <v>16750346.811237976</v>
      </c>
      <c r="W129" s="54">
        <f>U129/SUM(D132:D140)</f>
        <v>2.936629243933256E-3</v>
      </c>
      <c r="X129" s="55">
        <f>V129/SUM(D132:D140)</f>
        <v>0.235773284979997</v>
      </c>
      <c r="Y129" s="35">
        <f>S129^2</f>
        <v>43526791644.63604</v>
      </c>
      <c r="Z129" s="37">
        <f>T129^2</f>
        <v>280574118296750.22</v>
      </c>
    </row>
    <row r="130" spans="2:28" x14ac:dyDescent="0.25">
      <c r="B130" s="27">
        <v>45473</v>
      </c>
      <c r="C130" s="30">
        <f>Sales!N273</f>
        <v>6231614</v>
      </c>
      <c r="D130" s="40">
        <f>Returns!N274</f>
        <v>8872203</v>
      </c>
      <c r="E130" s="31">
        <f t="shared" si="1"/>
        <v>1.4237407836878215</v>
      </c>
      <c r="F130" s="35"/>
      <c r="G130" s="35"/>
      <c r="H130" s="35">
        <f t="shared" ref="H130:H140" si="10">_xlfn.FORECAST.ETS($B130,$D$5:$D$128,$B$5:$B$128,12,1)</f>
        <v>8610367.1074957885</v>
      </c>
      <c r="I130" s="30"/>
      <c r="J130" s="30"/>
      <c r="K130" s="30">
        <f t="shared" ref="K130:K140" si="11">_xlfn.FORECAST.ETS($B130,$C$5:$C$128,$B$5:$B$128,12,1)</f>
        <v>6873076.6095607551</v>
      </c>
      <c r="L130" s="30"/>
      <c r="M130" s="30"/>
      <c r="N130" s="31">
        <f t="shared" ref="N130:N140" si="12">_xlfn.FORECAST.ETS($B130,$E$5:$E$128,$B$5:$B$128,12,1)</f>
        <v>1.4178911043859455</v>
      </c>
      <c r="O130" s="37"/>
      <c r="P130" s="37"/>
      <c r="Q130" s="37">
        <f t="shared" ref="Q130:Q140" si="13">K130*N130</f>
        <v>9745274.1844593082</v>
      </c>
      <c r="S130" s="35"/>
      <c r="T130" s="37"/>
      <c r="U130" s="35"/>
      <c r="V130" s="37"/>
      <c r="W130" s="44"/>
      <c r="X130" s="45"/>
      <c r="Y130" s="35"/>
      <c r="Z130" s="37"/>
    </row>
    <row r="131" spans="2:28" x14ac:dyDescent="0.25">
      <c r="B131" s="27">
        <v>45504</v>
      </c>
      <c r="C131" s="30">
        <f>Sales!N274</f>
        <v>7129863</v>
      </c>
      <c r="D131" s="40">
        <f>Returns!N275</f>
        <v>9246834</v>
      </c>
      <c r="E131" s="31">
        <f t="shared" si="1"/>
        <v>1.2969160838013296</v>
      </c>
      <c r="F131" s="35"/>
      <c r="G131" s="35"/>
      <c r="H131" s="35">
        <f t="shared" si="10"/>
        <v>8647764.2460143287</v>
      </c>
      <c r="I131" s="30"/>
      <c r="J131" s="30"/>
      <c r="K131" s="30">
        <f t="shared" si="11"/>
        <v>5843675.2241157442</v>
      </c>
      <c r="L131" s="30"/>
      <c r="M131" s="30"/>
      <c r="N131" s="31">
        <f t="shared" si="12"/>
        <v>1.6437770187192702</v>
      </c>
      <c r="O131" s="37"/>
      <c r="P131" s="37"/>
      <c r="Q131" s="37">
        <f t="shared" si="13"/>
        <v>9605699.0382606406</v>
      </c>
      <c r="S131" s="35"/>
      <c r="T131" s="37"/>
      <c r="U131" s="35"/>
      <c r="V131" s="37"/>
      <c r="W131" s="44"/>
      <c r="X131" s="45"/>
      <c r="Y131" s="35"/>
      <c r="Z131" s="37"/>
    </row>
    <row r="132" spans="2:28" x14ac:dyDescent="0.25">
      <c r="B132" s="27">
        <v>45535</v>
      </c>
      <c r="C132" s="30">
        <f>Sales!N275</f>
        <v>12847693</v>
      </c>
      <c r="D132" s="40">
        <f>Returns!N276</f>
        <v>8705216</v>
      </c>
      <c r="E132" s="31">
        <f t="shared" si="1"/>
        <v>0.67757036224324474</v>
      </c>
      <c r="F132" s="35"/>
      <c r="G132" s="35"/>
      <c r="H132" s="35">
        <f t="shared" si="10"/>
        <v>8217226.8962412383</v>
      </c>
      <c r="I132" s="30"/>
      <c r="J132" s="30"/>
      <c r="K132" s="30">
        <f t="shared" si="11"/>
        <v>7730752.6580824852</v>
      </c>
      <c r="L132" s="30"/>
      <c r="M132" s="30"/>
      <c r="N132" s="31">
        <f t="shared" si="12"/>
        <v>1.354813872470126</v>
      </c>
      <c r="O132" s="37"/>
      <c r="P132" s="37"/>
      <c r="Q132" s="37">
        <f t="shared" si="13"/>
        <v>10473730.945805451</v>
      </c>
      <c r="S132" s="35"/>
      <c r="T132" s="37"/>
      <c r="U132" s="35"/>
      <c r="V132" s="37"/>
      <c r="W132" s="44"/>
      <c r="X132" s="45"/>
      <c r="Y132" s="35"/>
      <c r="Z132" s="37"/>
    </row>
    <row r="133" spans="2:28" x14ac:dyDescent="0.25">
      <c r="B133" s="27">
        <v>45565</v>
      </c>
      <c r="C133" s="30">
        <f>Sales!N276</f>
        <v>8596489</v>
      </c>
      <c r="D133" s="40">
        <f>Returns!N277</f>
        <v>8091228</v>
      </c>
      <c r="E133" s="31">
        <f t="shared" si="1"/>
        <v>0.94122472558273496</v>
      </c>
      <c r="F133" s="35"/>
      <c r="G133" s="35"/>
      <c r="H133" s="35">
        <f t="shared" si="10"/>
        <v>8229219.2628572891</v>
      </c>
      <c r="I133" s="30"/>
      <c r="J133" s="30"/>
      <c r="K133" s="30">
        <f t="shared" si="11"/>
        <v>7968344.7442842247</v>
      </c>
      <c r="L133" s="30"/>
      <c r="M133" s="30"/>
      <c r="N133" s="31">
        <f t="shared" si="12"/>
        <v>1.2873481168451966</v>
      </c>
      <c r="O133" s="37"/>
      <c r="P133" s="37"/>
      <c r="Q133" s="37">
        <f t="shared" si="13"/>
        <v>10258033.600927616</v>
      </c>
      <c r="S133" s="35"/>
      <c r="T133" s="37"/>
      <c r="U133" s="35"/>
      <c r="V133" s="37"/>
      <c r="W133" s="44"/>
      <c r="X133" s="45"/>
      <c r="Y133" s="35"/>
      <c r="Z133" s="37"/>
    </row>
    <row r="134" spans="2:28" x14ac:dyDescent="0.25">
      <c r="B134" s="27">
        <v>45596</v>
      </c>
      <c r="C134" s="30">
        <f>Sales!N277</f>
        <v>9848038</v>
      </c>
      <c r="D134" s="40">
        <f>Returns!N278</f>
        <v>9062693</v>
      </c>
      <c r="E134" s="31">
        <f t="shared" ref="E134:E140" si="14">IFERROR(D134/C134,0)</f>
        <v>0.92025365864753972</v>
      </c>
      <c r="F134" s="35"/>
      <c r="G134" s="35"/>
      <c r="H134" s="35">
        <f t="shared" si="10"/>
        <v>8099520.0569314957</v>
      </c>
      <c r="I134" s="30"/>
      <c r="J134" s="30"/>
      <c r="K134" s="30">
        <f t="shared" si="11"/>
        <v>7649319.3494256567</v>
      </c>
      <c r="L134" s="30"/>
      <c r="M134" s="30"/>
      <c r="N134" s="31">
        <f t="shared" si="12"/>
        <v>1.2968996343596373</v>
      </c>
      <c r="O134" s="37"/>
      <c r="P134" s="37"/>
      <c r="Q134" s="37">
        <f t="shared" si="13"/>
        <v>9920399.4673702326</v>
      </c>
      <c r="S134" s="35"/>
      <c r="T134" s="37"/>
      <c r="U134" s="35"/>
      <c r="V134" s="37"/>
      <c r="W134" s="44"/>
      <c r="X134" s="45"/>
      <c r="Y134" s="35"/>
      <c r="Z134" s="37"/>
    </row>
    <row r="135" spans="2:28" x14ac:dyDescent="0.25">
      <c r="B135" s="27">
        <v>45626</v>
      </c>
      <c r="C135" s="30">
        <f>Sales!N278</f>
        <v>7691544</v>
      </c>
      <c r="D135" s="40">
        <f>Returns!N279</f>
        <v>6722431</v>
      </c>
      <c r="E135" s="31">
        <f t="shared" si="14"/>
        <v>0.87400280099808314</v>
      </c>
      <c r="F135" s="35"/>
      <c r="G135" s="35"/>
      <c r="H135" s="35">
        <f t="shared" si="10"/>
        <v>7246682.6739266627</v>
      </c>
      <c r="I135" s="30"/>
      <c r="J135" s="30"/>
      <c r="K135" s="30">
        <f t="shared" si="11"/>
        <v>8677166.2931081951</v>
      </c>
      <c r="L135" s="30"/>
      <c r="M135" s="30"/>
      <c r="N135" s="31">
        <f t="shared" si="12"/>
        <v>1.0921454747416799</v>
      </c>
      <c r="O135" s="37"/>
      <c r="P135" s="37"/>
      <c r="Q135" s="37">
        <f t="shared" si="13"/>
        <v>9476727.9005991518</v>
      </c>
      <c r="S135" s="35"/>
      <c r="T135" s="37"/>
      <c r="U135" s="35"/>
      <c r="V135" s="37"/>
      <c r="W135" s="44"/>
      <c r="X135" s="45"/>
      <c r="Y135" s="35"/>
      <c r="Z135" s="37"/>
    </row>
    <row r="136" spans="2:28" x14ac:dyDescent="0.25">
      <c r="B136" s="27">
        <v>45657</v>
      </c>
      <c r="C136" s="30">
        <f>Sales!N279</f>
        <v>6662533</v>
      </c>
      <c r="D136" s="40">
        <f>Returns!N280</f>
        <v>6575439</v>
      </c>
      <c r="E136" s="31">
        <f t="shared" si="14"/>
        <v>0.98692779457902868</v>
      </c>
      <c r="F136" s="35"/>
      <c r="G136" s="35"/>
      <c r="H136" s="35">
        <f t="shared" si="10"/>
        <v>6872542.6293413732</v>
      </c>
      <c r="I136" s="30"/>
      <c r="J136" s="30"/>
      <c r="K136" s="30">
        <f t="shared" si="11"/>
        <v>7210054.8191450415</v>
      </c>
      <c r="L136" s="30"/>
      <c r="M136" s="30"/>
      <c r="N136" s="31">
        <f t="shared" si="12"/>
        <v>1.1303284175653237</v>
      </c>
      <c r="O136" s="37"/>
      <c r="P136" s="37"/>
      <c r="Q136" s="37">
        <f t="shared" si="13"/>
        <v>8149729.8542834502</v>
      </c>
      <c r="S136" s="35"/>
      <c r="T136" s="37"/>
      <c r="U136" s="35"/>
      <c r="V136" s="37"/>
      <c r="W136" s="44"/>
      <c r="X136" s="45"/>
      <c r="Y136" s="35"/>
      <c r="Z136" s="37"/>
    </row>
    <row r="137" spans="2:28" x14ac:dyDescent="0.25">
      <c r="B137" s="27">
        <v>45688</v>
      </c>
      <c r="C137" s="30">
        <f>Sales!N280</f>
        <v>8162909</v>
      </c>
      <c r="D137" s="40">
        <f>Returns!N281</f>
        <v>7634166</v>
      </c>
      <c r="E137" s="31">
        <f t="shared" si="14"/>
        <v>0.93522615528361275</v>
      </c>
      <c r="F137" s="35"/>
      <c r="G137" s="35"/>
      <c r="H137" s="35">
        <f t="shared" si="10"/>
        <v>7504782.3021038463</v>
      </c>
      <c r="I137" s="30"/>
      <c r="J137" s="30"/>
      <c r="K137" s="30">
        <f t="shared" si="11"/>
        <v>8180397.3763631992</v>
      </c>
      <c r="L137" s="30"/>
      <c r="M137" s="30"/>
      <c r="N137" s="31">
        <f t="shared" si="12"/>
        <v>1.1870011371734899</v>
      </c>
      <c r="O137" s="37"/>
      <c r="P137" s="37"/>
      <c r="Q137" s="37">
        <f t="shared" si="13"/>
        <v>9710140.9882741496</v>
      </c>
      <c r="S137" s="35"/>
      <c r="T137" s="37"/>
      <c r="U137" s="35"/>
      <c r="V137" s="37"/>
      <c r="W137" s="44"/>
      <c r="X137" s="45"/>
      <c r="Y137" s="35"/>
      <c r="Z137" s="37"/>
    </row>
    <row r="138" spans="2:28" x14ac:dyDescent="0.25">
      <c r="B138" s="27">
        <v>45716</v>
      </c>
      <c r="C138" s="30">
        <f>Sales!N281</f>
        <v>8322717</v>
      </c>
      <c r="D138" s="40">
        <f>Returns!N282</f>
        <v>6099403</v>
      </c>
      <c r="E138" s="31">
        <f t="shared" si="14"/>
        <v>0.73286199686953191</v>
      </c>
      <c r="F138" s="35"/>
      <c r="G138" s="35"/>
      <c r="H138" s="35">
        <f t="shared" si="10"/>
        <v>7131734.0612542089</v>
      </c>
      <c r="I138" s="30"/>
      <c r="J138" s="30"/>
      <c r="K138" s="30">
        <f t="shared" si="11"/>
        <v>7645178.7392059863</v>
      </c>
      <c r="L138" s="30"/>
      <c r="M138" s="30"/>
      <c r="N138" s="31">
        <f t="shared" si="12"/>
        <v>1.1564424453852196</v>
      </c>
      <c r="O138" s="37"/>
      <c r="P138" s="37"/>
      <c r="Q138" s="37">
        <f t="shared" si="13"/>
        <v>8841209.1965744607</v>
      </c>
      <c r="S138" s="35"/>
      <c r="T138" s="37"/>
      <c r="U138" s="35"/>
      <c r="V138" s="37"/>
      <c r="W138" s="44"/>
      <c r="X138" s="45"/>
      <c r="Y138" s="35"/>
      <c r="Z138" s="37"/>
    </row>
    <row r="139" spans="2:28" x14ac:dyDescent="0.25">
      <c r="B139" s="27">
        <v>45747</v>
      </c>
      <c r="C139" s="30">
        <f>Sales!N282</f>
        <v>8724127</v>
      </c>
      <c r="D139" s="40">
        <f>Returns!N283</f>
        <v>8873626</v>
      </c>
      <c r="E139" s="31">
        <f t="shared" si="14"/>
        <v>1.0171362704829949</v>
      </c>
      <c r="F139" s="35"/>
      <c r="G139" s="35"/>
      <c r="H139" s="35">
        <f t="shared" si="10"/>
        <v>8569057.3818445262</v>
      </c>
      <c r="I139" s="30"/>
      <c r="J139" s="30"/>
      <c r="K139" s="30">
        <f t="shared" si="11"/>
        <v>8101553.1377424253</v>
      </c>
      <c r="L139" s="30"/>
      <c r="M139" s="30"/>
      <c r="N139" s="31">
        <f t="shared" si="12"/>
        <v>1.3045468391505486</v>
      </c>
      <c r="O139" s="37"/>
      <c r="P139" s="37"/>
      <c r="Q139" s="37">
        <f t="shared" si="13"/>
        <v>10568855.53805209</v>
      </c>
      <c r="S139" s="35"/>
      <c r="T139" s="37"/>
      <c r="U139" s="35"/>
      <c r="V139" s="37"/>
      <c r="W139" s="44"/>
      <c r="X139" s="45"/>
      <c r="Y139" s="35"/>
      <c r="Z139" s="37"/>
    </row>
    <row r="140" spans="2:28" x14ac:dyDescent="0.25">
      <c r="B140" s="27">
        <v>45777</v>
      </c>
      <c r="C140" s="30">
        <f>Sales!N283</f>
        <v>8051960</v>
      </c>
      <c r="D140" s="40">
        <f>Returns!N284</f>
        <v>9280093</v>
      </c>
      <c r="E140" s="31">
        <f t="shared" si="14"/>
        <v>1.1525259688324334</v>
      </c>
      <c r="F140" s="35"/>
      <c r="G140" s="35"/>
      <c r="H140" s="35">
        <f t="shared" si="10"/>
        <v>8964898.9811877254</v>
      </c>
      <c r="I140" s="30"/>
      <c r="J140" s="30"/>
      <c r="K140" s="30">
        <f t="shared" si="11"/>
        <v>6935717.9884667881</v>
      </c>
      <c r="L140" s="30"/>
      <c r="M140" s="30"/>
      <c r="N140" s="31">
        <f t="shared" si="12"/>
        <v>1.498880770042593</v>
      </c>
      <c r="O140" s="37"/>
      <c r="P140" s="37"/>
      <c r="Q140" s="39">
        <f t="shared" si="13"/>
        <v>10395814.319351364</v>
      </c>
      <c r="S140" s="35"/>
      <c r="T140" s="37"/>
      <c r="U140" s="35"/>
      <c r="V140" s="37"/>
      <c r="W140" s="44"/>
      <c r="X140" s="45"/>
      <c r="Y140" s="35"/>
      <c r="Z140" s="37"/>
    </row>
    <row r="141" spans="2:28" x14ac:dyDescent="0.25">
      <c r="B141" s="27"/>
      <c r="C141" s="30"/>
      <c r="D141" s="30"/>
      <c r="E141" s="31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2:28" x14ac:dyDescent="0.25">
      <c r="B142" s="27"/>
      <c r="C142" s="30"/>
      <c r="D142" s="30"/>
      <c r="E142" s="31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S142" s="65" t="s">
        <v>64</v>
      </c>
      <c r="T142" s="65"/>
      <c r="U142" s="65" t="s">
        <v>60</v>
      </c>
      <c r="V142" s="65"/>
      <c r="W142" s="65" t="s">
        <v>61</v>
      </c>
      <c r="X142" s="65"/>
      <c r="Y142" s="65" t="s">
        <v>62</v>
      </c>
      <c r="Z142" s="65"/>
      <c r="AA142" s="65" t="s">
        <v>68</v>
      </c>
      <c r="AB142" s="65"/>
    </row>
    <row r="143" spans="2:28" x14ac:dyDescent="0.25">
      <c r="B143" s="27"/>
      <c r="C143" s="30"/>
      <c r="D143" s="30"/>
      <c r="E143" s="31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S143" s="42" t="s">
        <v>55</v>
      </c>
      <c r="T143" s="43" t="s">
        <v>63</v>
      </c>
      <c r="U143" s="42" t="s">
        <v>55</v>
      </c>
      <c r="V143" s="43" t="s">
        <v>63</v>
      </c>
      <c r="W143" s="42" t="s">
        <v>55</v>
      </c>
      <c r="X143" s="43" t="s">
        <v>63</v>
      </c>
      <c r="Y143" s="42" t="s">
        <v>55</v>
      </c>
      <c r="Z143" s="43" t="s">
        <v>63</v>
      </c>
      <c r="AA143" s="42" t="s">
        <v>55</v>
      </c>
      <c r="AB143" s="43" t="s">
        <v>63</v>
      </c>
    </row>
    <row r="144" spans="2:28" x14ac:dyDescent="0.25">
      <c r="R144" t="s">
        <v>57</v>
      </c>
      <c r="S144" s="48">
        <f>AVERAGE(S105:S116)</f>
        <v>5717910.5665364861</v>
      </c>
      <c r="T144" s="48">
        <f t="shared" ref="T144:X144" si="15">AVERAGE(T105:T116)</f>
        <v>7254405.2690593302</v>
      </c>
      <c r="U144" s="48">
        <f t="shared" si="15"/>
        <v>5717910.5665364861</v>
      </c>
      <c r="V144" s="48">
        <f t="shared" si="15"/>
        <v>7254405.2690593302</v>
      </c>
      <c r="W144" s="49">
        <f t="shared" si="15"/>
        <v>8.7759036966816167E-2</v>
      </c>
      <c r="X144" s="49">
        <f t="shared" si="15"/>
        <v>0.11134130427039468</v>
      </c>
      <c r="Y144" s="48">
        <f>SQRT(AVERAGE(Y105:Y116))</f>
        <v>5717910.5665364861</v>
      </c>
      <c r="Z144" s="48">
        <f>SQRT(AVERAGE(Z105:Z116))</f>
        <v>7254405.2690593302</v>
      </c>
    </row>
    <row r="145" spans="18:28" x14ac:dyDescent="0.25">
      <c r="R145" t="s">
        <v>58</v>
      </c>
      <c r="S145" s="48">
        <f t="shared" ref="S145:X145" si="16">AVERAGE(S117:S128)</f>
        <v>-1419197.472713545</v>
      </c>
      <c r="T145" s="48">
        <f t="shared" si="16"/>
        <v>-4473205.4868819863</v>
      </c>
      <c r="U145" s="48">
        <f t="shared" si="16"/>
        <v>1419197.472713545</v>
      </c>
      <c r="V145" s="48">
        <f t="shared" si="16"/>
        <v>4473205.4868819863</v>
      </c>
      <c r="W145" s="49">
        <f t="shared" si="16"/>
        <v>2.0486049609262334E-2</v>
      </c>
      <c r="X145" s="49">
        <f t="shared" si="16"/>
        <v>6.4570513461719922E-2</v>
      </c>
      <c r="Y145" s="48">
        <f>SQRT(AVERAGE(Y117:Y128))</f>
        <v>1419197.472713545</v>
      </c>
      <c r="Z145" s="48">
        <f>SQRT(AVERAGE(Z117:Z128))</f>
        <v>4473205.4868819863</v>
      </c>
    </row>
    <row r="146" spans="18:28" x14ac:dyDescent="0.25">
      <c r="R146" t="s">
        <v>59</v>
      </c>
      <c r="S146" s="56">
        <f t="shared" ref="S146:X146" si="17">AVERAGE(S129:S140)</f>
        <v>-208630.75431162119</v>
      </c>
      <c r="T146" s="56">
        <f t="shared" si="17"/>
        <v>16750346.811237976</v>
      </c>
      <c r="U146" s="56">
        <f t="shared" si="17"/>
        <v>208630.75431162119</v>
      </c>
      <c r="V146" s="56">
        <f t="shared" si="17"/>
        <v>16750346.811237976</v>
      </c>
      <c r="W146" s="57">
        <f t="shared" si="17"/>
        <v>2.936629243933256E-3</v>
      </c>
      <c r="X146" s="57">
        <f t="shared" si="17"/>
        <v>0.235773284979997</v>
      </c>
      <c r="Y146" s="56">
        <f>SQRT(AVERAGE(Y129:Y140))</f>
        <v>208630.75431162119</v>
      </c>
      <c r="Z146" s="56">
        <f>SQRT(AVERAGE(Z129:Z140))</f>
        <v>16750346.811237976</v>
      </c>
      <c r="AA146" s="52"/>
      <c r="AB146" s="52"/>
    </row>
    <row r="147" spans="18:28" x14ac:dyDescent="0.25">
      <c r="R147" t="s">
        <v>69</v>
      </c>
      <c r="S147" s="48">
        <f>AVERAGE(S144:S146)</f>
        <v>1363360.7798371066</v>
      </c>
      <c r="T147" s="48">
        <f t="shared" ref="T147:X147" si="18">AVERAGE(T144:T146)</f>
        <v>6510515.5311384397</v>
      </c>
      <c r="U147" s="48">
        <f t="shared" si="18"/>
        <v>2448579.5978538841</v>
      </c>
      <c r="V147" s="48">
        <f t="shared" si="18"/>
        <v>9492652.5223930981</v>
      </c>
      <c r="W147" s="49">
        <f t="shared" si="18"/>
        <v>3.7060571940003922E-2</v>
      </c>
      <c r="X147" s="49">
        <f t="shared" si="18"/>
        <v>0.13722836757070386</v>
      </c>
      <c r="Y147" s="48">
        <f>AVERAGE(Y144:Y146)</f>
        <v>2448579.5978538841</v>
      </c>
      <c r="Z147" s="48">
        <f>AVERAGE(Z144:Z146)</f>
        <v>9492652.5223930981</v>
      </c>
      <c r="AA147" s="30">
        <f>SQRT(AVERAGE(Y105,Y117,Y129))</f>
        <v>3403534.9028674462</v>
      </c>
      <c r="AB147" s="30">
        <f>SQRT(AVERAGE(Z105,Z117,Z129))</f>
        <v>10850654.072948432</v>
      </c>
    </row>
    <row r="148" spans="18:28" x14ac:dyDescent="0.25">
      <c r="R148" t="s">
        <v>70</v>
      </c>
      <c r="S148" s="48">
        <f>ABS(S147)</f>
        <v>1363360.7798371066</v>
      </c>
      <c r="T148" s="48">
        <f>ABS(T147)</f>
        <v>6510515.5311384397</v>
      </c>
      <c r="U148" s="48"/>
      <c r="V148" s="48"/>
      <c r="W148" s="49"/>
      <c r="X148" s="49"/>
      <c r="AA148" s="30"/>
      <c r="AB148" s="30"/>
    </row>
    <row r="149" spans="18:28" x14ac:dyDescent="0.25">
      <c r="S149" s="65" t="s">
        <v>65</v>
      </c>
      <c r="T149" s="65"/>
      <c r="U149" s="65"/>
      <c r="V149" s="65"/>
      <c r="W149" s="65"/>
      <c r="X149" s="65"/>
      <c r="Y149" s="65"/>
      <c r="Z149" s="65"/>
    </row>
    <row r="150" spans="18:28" x14ac:dyDescent="0.25">
      <c r="S150" s="65" t="s">
        <v>64</v>
      </c>
      <c r="T150" s="65"/>
      <c r="U150" s="65" t="s">
        <v>60</v>
      </c>
      <c r="V150" s="65"/>
      <c r="W150" s="65" t="s">
        <v>61</v>
      </c>
      <c r="X150" s="65"/>
      <c r="Y150" s="65" t="s">
        <v>62</v>
      </c>
      <c r="Z150" s="65"/>
      <c r="AA150" s="65" t="s">
        <v>68</v>
      </c>
      <c r="AB150" s="65"/>
    </row>
    <row r="151" spans="18:28" x14ac:dyDescent="0.25">
      <c r="S151" s="42" t="s">
        <v>55</v>
      </c>
      <c r="T151" s="43" t="s">
        <v>63</v>
      </c>
      <c r="U151" s="42" t="s">
        <v>55</v>
      </c>
      <c r="V151" s="43" t="s">
        <v>63</v>
      </c>
      <c r="W151" s="42" t="s">
        <v>55</v>
      </c>
      <c r="X151" s="43" t="s">
        <v>63</v>
      </c>
      <c r="Y151" s="42" t="s">
        <v>55</v>
      </c>
      <c r="Z151" s="43" t="s">
        <v>63</v>
      </c>
      <c r="AA151" s="42" t="s">
        <v>55</v>
      </c>
      <c r="AB151" s="43" t="s">
        <v>63</v>
      </c>
    </row>
    <row r="152" spans="18:28" x14ac:dyDescent="0.25">
      <c r="R152" t="s">
        <v>57</v>
      </c>
      <c r="S152">
        <f t="shared" ref="S152:S154" si="19">IF(ABS(S144)&lt;=ABS(T144),1,2)</f>
        <v>1</v>
      </c>
      <c r="T152">
        <f t="shared" ref="T152:T154" si="20">IF(ABS(T144)&lt;=ABS(S144),1,2)</f>
        <v>2</v>
      </c>
      <c r="U152" s="50">
        <f>RANK(U144,$U144:$V144,1)</f>
        <v>1</v>
      </c>
      <c r="V152">
        <f>RANK(V144,$U144:$V144,1)</f>
        <v>2</v>
      </c>
      <c r="W152" s="50">
        <f>RANK(W144,$W144:$X144,1)</f>
        <v>1</v>
      </c>
      <c r="X152">
        <f>RANK(X144,$W144:$X144,1)</f>
        <v>2</v>
      </c>
      <c r="Y152" s="50">
        <f>RANK(Y144,$Y144:$Z144,1)</f>
        <v>1</v>
      </c>
      <c r="Z152">
        <f>RANK(Z144,$Y144:$Z144,1)</f>
        <v>2</v>
      </c>
    </row>
    <row r="153" spans="18:28" x14ac:dyDescent="0.25">
      <c r="R153" t="s">
        <v>58</v>
      </c>
      <c r="S153">
        <f t="shared" si="19"/>
        <v>1</v>
      </c>
      <c r="T153">
        <f t="shared" si="20"/>
        <v>2</v>
      </c>
      <c r="U153" s="50">
        <f t="shared" ref="U153:V154" si="21">RANK(U145,$U145:$V145,1)</f>
        <v>1</v>
      </c>
      <c r="V153">
        <f t="shared" si="21"/>
        <v>2</v>
      </c>
      <c r="W153" s="50">
        <f t="shared" ref="W153:X154" si="22">RANK(W145,$W145:$X145,1)</f>
        <v>1</v>
      </c>
      <c r="X153">
        <f t="shared" si="22"/>
        <v>2</v>
      </c>
      <c r="Y153" s="50">
        <f t="shared" ref="Y153:Z154" si="23">RANK(Y145,$Y145:$Z145,1)</f>
        <v>1</v>
      </c>
      <c r="Z153">
        <f t="shared" si="23"/>
        <v>2</v>
      </c>
    </row>
    <row r="154" spans="18:28" x14ac:dyDescent="0.25">
      <c r="R154" t="s">
        <v>59</v>
      </c>
      <c r="S154" s="52">
        <f t="shared" si="19"/>
        <v>1</v>
      </c>
      <c r="T154" s="59">
        <f t="shared" si="20"/>
        <v>2</v>
      </c>
      <c r="U154" s="58">
        <f t="shared" si="21"/>
        <v>1</v>
      </c>
      <c r="V154" s="52">
        <f t="shared" si="21"/>
        <v>2</v>
      </c>
      <c r="W154" s="58">
        <f t="shared" si="22"/>
        <v>1</v>
      </c>
      <c r="X154" s="52">
        <f t="shared" si="22"/>
        <v>2</v>
      </c>
      <c r="Y154" s="58">
        <f t="shared" si="23"/>
        <v>1</v>
      </c>
      <c r="Z154" s="52">
        <f t="shared" si="23"/>
        <v>2</v>
      </c>
      <c r="AA154" s="52"/>
      <c r="AB154" s="52"/>
    </row>
    <row r="155" spans="18:28" x14ac:dyDescent="0.25">
      <c r="R155" t="s">
        <v>69</v>
      </c>
      <c r="S155">
        <f>IF(ABS(S147)&lt;=ABS(T147),1,2)</f>
        <v>1</v>
      </c>
      <c r="T155">
        <f>IF(ABS(T147)&lt;=ABS(S147),1,2)</f>
        <v>2</v>
      </c>
      <c r="U155">
        <f>RANK(U147,$U147:$V147,1)</f>
        <v>1</v>
      </c>
      <c r="V155">
        <f>RANK(V147,$U147:$V147,1)</f>
        <v>2</v>
      </c>
      <c r="W155">
        <f>RANK(W147,$W147:$X147,1)</f>
        <v>1</v>
      </c>
      <c r="X155">
        <f>RANK(X147,$W147:$X147,1)</f>
        <v>2</v>
      </c>
      <c r="Y155">
        <f>RANK(Y147,$Y147:$Z147,1)</f>
        <v>1</v>
      </c>
      <c r="Z155">
        <f>RANK(Z147,$Y147:$Z147,1)</f>
        <v>2</v>
      </c>
      <c r="AA155">
        <f>RANK(AA147,$AA147:$AB147,1)</f>
        <v>1</v>
      </c>
      <c r="AB155">
        <f>RANK(AB147,$AA147:$AB147,1)</f>
        <v>2</v>
      </c>
    </row>
    <row r="157" spans="18:28" x14ac:dyDescent="0.25">
      <c r="S157" s="64" t="s">
        <v>66</v>
      </c>
      <c r="T157" s="64"/>
    </row>
    <row r="158" spans="18:28" x14ac:dyDescent="0.25">
      <c r="S158" s="42" t="s">
        <v>55</v>
      </c>
      <c r="T158" s="43" t="s">
        <v>63</v>
      </c>
      <c r="V158" s="52" t="s">
        <v>67</v>
      </c>
    </row>
    <row r="159" spans="18:28" x14ac:dyDescent="0.25">
      <c r="S159" s="51">
        <f>AVERAGE(S155,U155,W155,Y155)</f>
        <v>1</v>
      </c>
      <c r="T159" s="51">
        <f>AVERAGE(T155,V155,X155,Z155)</f>
        <v>2</v>
      </c>
      <c r="V159" s="53" t="str">
        <f>IF(S159&lt;=T159,$S$158,$T$158)</f>
        <v>Returns Only</v>
      </c>
    </row>
    <row r="162" spans="19:20" x14ac:dyDescent="0.25">
      <c r="S162" s="49"/>
      <c r="T162" s="49"/>
    </row>
  </sheetData>
  <mergeCells count="23">
    <mergeCell ref="S157:T157"/>
    <mergeCell ref="AA142:AB142"/>
    <mergeCell ref="S149:Z149"/>
    <mergeCell ref="S150:T150"/>
    <mergeCell ref="U150:V150"/>
    <mergeCell ref="W150:X150"/>
    <mergeCell ref="Y150:Z150"/>
    <mergeCell ref="AA150:AB150"/>
    <mergeCell ref="S142:T142"/>
    <mergeCell ref="U142:V142"/>
    <mergeCell ref="W142:X142"/>
    <mergeCell ref="Y142:Z142"/>
    <mergeCell ref="U103:V103"/>
    <mergeCell ref="W103:X103"/>
    <mergeCell ref="Y103:Z103"/>
    <mergeCell ref="F104:H104"/>
    <mergeCell ref="O104:Q104"/>
    <mergeCell ref="S103:T103"/>
    <mergeCell ref="C2:E2"/>
    <mergeCell ref="F2:Q2"/>
    <mergeCell ref="C3:E3"/>
    <mergeCell ref="F3:H3"/>
    <mergeCell ref="I3:Q3"/>
  </mergeCells>
  <pageMargins left="0.7" right="0.7" top="0.75" bottom="0.75" header="0.3" footer="0.3"/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C35F4-BA3B-4DE7-AEC6-C935BF264992}">
  <dimension ref="A1:D1"/>
  <sheetViews>
    <sheetView workbookViewId="0"/>
  </sheetViews>
  <sheetFormatPr defaultRowHeight="15" x14ac:dyDescent="0.25"/>
  <sheetData>
    <row r="1" spans="1:4" x14ac:dyDescent="0.25">
      <c r="A1">
        <v>1757091050024</v>
      </c>
      <c r="B1" t="s">
        <v>28</v>
      </c>
      <c r="C1" t="s">
        <v>29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DFFDC-AEF4-429B-A7E2-45D2DC2F5C72}">
  <dimension ref="B2:AB162"/>
  <sheetViews>
    <sheetView topLeftCell="H1" workbookViewId="0">
      <pane ySplit="4" topLeftCell="A138" activePane="bottomLeft" state="frozen"/>
      <selection activeCell="R159" sqref="R159"/>
      <selection pane="bottomLeft" activeCell="R159" sqref="R159"/>
    </sheetView>
  </sheetViews>
  <sheetFormatPr defaultRowHeight="15" x14ac:dyDescent="0.25"/>
  <cols>
    <col min="2" max="2" width="14.7109375" bestFit="1" customWidth="1"/>
    <col min="3" max="17" width="13" customWidth="1"/>
    <col min="18" max="18" width="22.5703125" bestFit="1" customWidth="1"/>
    <col min="19" max="19" width="13.28515625" bestFit="1" customWidth="1"/>
    <col min="20" max="20" width="12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2.140625" bestFit="1" customWidth="1"/>
    <col min="25" max="26" width="20" bestFit="1" customWidth="1"/>
    <col min="27" max="28" width="14.7109375" customWidth="1"/>
  </cols>
  <sheetData>
    <row r="2" spans="2:17" x14ac:dyDescent="0.25">
      <c r="C2" s="61" t="s">
        <v>41</v>
      </c>
      <c r="D2" s="61"/>
      <c r="E2" s="61"/>
      <c r="F2" s="61" t="s">
        <v>44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x14ac:dyDescent="0.25">
      <c r="C3" s="62"/>
      <c r="D3" s="62"/>
      <c r="E3" s="62"/>
      <c r="F3" s="63" t="s">
        <v>55</v>
      </c>
      <c r="G3" s="63"/>
      <c r="H3" s="63"/>
      <c r="I3" s="63" t="s">
        <v>56</v>
      </c>
      <c r="J3" s="63"/>
      <c r="K3" s="63"/>
      <c r="L3" s="63"/>
      <c r="M3" s="63"/>
      <c r="N3" s="63"/>
      <c r="O3" s="63"/>
      <c r="P3" s="63"/>
      <c r="Q3" s="63"/>
    </row>
    <row r="4" spans="2:17" x14ac:dyDescent="0.25">
      <c r="B4" t="s">
        <v>0</v>
      </c>
      <c r="C4" s="26" t="s">
        <v>42</v>
      </c>
      <c r="D4" s="26" t="s">
        <v>43</v>
      </c>
      <c r="E4" s="26" t="s">
        <v>45</v>
      </c>
      <c r="F4" s="26" t="s">
        <v>49</v>
      </c>
      <c r="G4" s="26" t="s">
        <v>50</v>
      </c>
      <c r="H4" s="26" t="s">
        <v>51</v>
      </c>
      <c r="I4" s="26" t="s">
        <v>46</v>
      </c>
      <c r="J4" s="26" t="s">
        <v>47</v>
      </c>
      <c r="K4" s="26" t="s">
        <v>48</v>
      </c>
      <c r="L4" s="26" t="s">
        <v>52</v>
      </c>
      <c r="M4" s="26" t="s">
        <v>53</v>
      </c>
      <c r="N4" s="26" t="s">
        <v>54</v>
      </c>
      <c r="O4" s="26" t="s">
        <v>49</v>
      </c>
      <c r="P4" s="26" t="s">
        <v>50</v>
      </c>
      <c r="Q4" s="26" t="s">
        <v>51</v>
      </c>
    </row>
    <row r="5" spans="2:17" x14ac:dyDescent="0.25">
      <c r="B5" s="27">
        <v>41670</v>
      </c>
      <c r="C5" s="30">
        <f>Sales!O148</f>
        <v>40836</v>
      </c>
      <c r="D5" s="30">
        <f>Returns!O149</f>
        <v>1183863</v>
      </c>
      <c r="E5" s="31">
        <f>IFERROR(D5/C5,0)</f>
        <v>28.990669997061417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2:17" x14ac:dyDescent="0.25">
      <c r="B6" s="27">
        <v>41698</v>
      </c>
      <c r="C6" s="30">
        <f>Sales!O149</f>
        <v>25480</v>
      </c>
      <c r="D6" s="30">
        <f>Returns!O150</f>
        <v>867489</v>
      </c>
      <c r="E6" s="31">
        <f t="shared" ref="E6:E69" si="0">IFERROR(D6/C6,0)</f>
        <v>34.045879120879121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2:17" x14ac:dyDescent="0.25">
      <c r="B7" s="27">
        <v>41729</v>
      </c>
      <c r="C7" s="30">
        <f>Sales!O150</f>
        <v>24932</v>
      </c>
      <c r="D7" s="30">
        <f>Returns!O151</f>
        <v>1072177</v>
      </c>
      <c r="E7" s="31">
        <f t="shared" si="0"/>
        <v>43.004051018771058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2:17" x14ac:dyDescent="0.25">
      <c r="B8" s="27">
        <v>41759</v>
      </c>
      <c r="C8" s="30">
        <f>Sales!O151</f>
        <v>25671</v>
      </c>
      <c r="D8" s="30">
        <f>Returns!O152</f>
        <v>1248511</v>
      </c>
      <c r="E8" s="31">
        <f t="shared" si="0"/>
        <v>48.635074597795175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2:17" x14ac:dyDescent="0.25">
      <c r="B9" s="27">
        <v>41790</v>
      </c>
      <c r="C9" s="30">
        <f>Sales!O152</f>
        <v>32372</v>
      </c>
      <c r="D9" s="30">
        <f>Returns!O153</f>
        <v>1308189</v>
      </c>
      <c r="E9" s="31">
        <f t="shared" si="0"/>
        <v>40.411126899789942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2:17" x14ac:dyDescent="0.25">
      <c r="B10" s="27">
        <v>41820</v>
      </c>
      <c r="C10" s="30">
        <f>Sales!O153</f>
        <v>28143</v>
      </c>
      <c r="D10" s="30">
        <f>Returns!O154</f>
        <v>1083051</v>
      </c>
      <c r="E10" s="31">
        <f t="shared" si="0"/>
        <v>38.4838503357851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2:17" x14ac:dyDescent="0.25">
      <c r="B11" s="27">
        <v>41851</v>
      </c>
      <c r="C11" s="30">
        <f>Sales!O154</f>
        <v>25292</v>
      </c>
      <c r="D11" s="30">
        <f>Returns!O155</f>
        <v>1201095</v>
      </c>
      <c r="E11" s="31">
        <f t="shared" si="0"/>
        <v>47.489126996678792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2:17" x14ac:dyDescent="0.25">
      <c r="B12" s="27">
        <v>41882</v>
      </c>
      <c r="C12" s="30">
        <f>Sales!O155</f>
        <v>32124</v>
      </c>
      <c r="D12" s="30">
        <f>Returns!O156</f>
        <v>1000172</v>
      </c>
      <c r="E12" s="31">
        <f t="shared" si="0"/>
        <v>31.134727929274064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2:17" x14ac:dyDescent="0.25">
      <c r="B13" s="27">
        <v>41912</v>
      </c>
      <c r="C13" s="30">
        <f>Sales!O156</f>
        <v>27044</v>
      </c>
      <c r="D13" s="30">
        <f>Returns!O157</f>
        <v>1024036</v>
      </c>
      <c r="E13" s="31">
        <f t="shared" si="0"/>
        <v>37.865552433072033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x14ac:dyDescent="0.25">
      <c r="B14" s="27">
        <v>41943</v>
      </c>
      <c r="C14" s="30">
        <f>Sales!O157</f>
        <v>25804</v>
      </c>
      <c r="D14" s="30">
        <f>Returns!O158</f>
        <v>1017057</v>
      </c>
      <c r="E14" s="31">
        <f t="shared" si="0"/>
        <v>39.414703146798949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2:17" x14ac:dyDescent="0.25">
      <c r="B15" s="27">
        <v>41973</v>
      </c>
      <c r="C15" s="30">
        <f>Sales!O158</f>
        <v>22140</v>
      </c>
      <c r="D15" s="30">
        <f>Returns!O159</f>
        <v>762436</v>
      </c>
      <c r="E15" s="31">
        <f t="shared" si="0"/>
        <v>34.437037037037037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2:17" x14ac:dyDescent="0.25">
      <c r="B16" s="27">
        <v>42004</v>
      </c>
      <c r="C16" s="30">
        <f>Sales!O159</f>
        <v>29996</v>
      </c>
      <c r="D16" s="30">
        <f>Returns!O160</f>
        <v>819202</v>
      </c>
      <c r="E16" s="31">
        <f t="shared" si="0"/>
        <v>27.310374716628885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2:17" x14ac:dyDescent="0.25">
      <c r="B17" s="27">
        <v>42035</v>
      </c>
      <c r="C17" s="30">
        <f>Sales!O160</f>
        <v>32612</v>
      </c>
      <c r="D17" s="30">
        <f>Returns!O161</f>
        <v>1029100</v>
      </c>
      <c r="E17" s="31">
        <f t="shared" si="0"/>
        <v>31.555869005274133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7" x14ac:dyDescent="0.25">
      <c r="B18" s="27">
        <v>42063</v>
      </c>
      <c r="C18" s="30">
        <f>Sales!O161</f>
        <v>23308</v>
      </c>
      <c r="D18" s="30">
        <f>Returns!O162</f>
        <v>823403</v>
      </c>
      <c r="E18" s="31">
        <f t="shared" si="0"/>
        <v>35.32705508838167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2:17" x14ac:dyDescent="0.25">
      <c r="B19" s="27">
        <v>42094</v>
      </c>
      <c r="C19" s="30">
        <f>Sales!O162</f>
        <v>32336</v>
      </c>
      <c r="D19" s="30">
        <f>Returns!O163</f>
        <v>1089269</v>
      </c>
      <c r="E19" s="31">
        <f t="shared" si="0"/>
        <v>33.685953735774369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2:17" x14ac:dyDescent="0.25">
      <c r="B20" s="27">
        <v>42124</v>
      </c>
      <c r="C20" s="30">
        <f>Sales!O163</f>
        <v>19172</v>
      </c>
      <c r="D20" s="30">
        <f>Returns!O164</f>
        <v>1204520</v>
      </c>
      <c r="E20" s="31">
        <f t="shared" si="0"/>
        <v>62.827039432505735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2:17" x14ac:dyDescent="0.25">
      <c r="B21" s="27">
        <v>42155</v>
      </c>
      <c r="C21" s="30">
        <f>Sales!O164</f>
        <v>24532</v>
      </c>
      <c r="D21" s="30">
        <f>Returns!O165</f>
        <v>1068463</v>
      </c>
      <c r="E21" s="31">
        <f t="shared" si="0"/>
        <v>43.553848035219303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2:17" x14ac:dyDescent="0.25">
      <c r="B22" s="27">
        <v>42185</v>
      </c>
      <c r="C22" s="30">
        <f>Sales!O165</f>
        <v>41264</v>
      </c>
      <c r="D22" s="30">
        <f>Returns!O166</f>
        <v>1058438</v>
      </c>
      <c r="E22" s="31">
        <f t="shared" si="0"/>
        <v>25.650397440868552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2:17" x14ac:dyDescent="0.25">
      <c r="B23" s="27">
        <v>42216</v>
      </c>
      <c r="C23" s="30">
        <f>Sales!O166</f>
        <v>14797</v>
      </c>
      <c r="D23" s="30">
        <f>Returns!O167</f>
        <v>1069043</v>
      </c>
      <c r="E23" s="31">
        <f t="shared" si="0"/>
        <v>72.24727985402447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2:17" x14ac:dyDescent="0.25">
      <c r="B24" s="28">
        <v>42247</v>
      </c>
      <c r="C24" s="30">
        <f>Sales!O167</f>
        <v>21340</v>
      </c>
      <c r="D24" s="30">
        <f>Returns!O168</f>
        <v>998513</v>
      </c>
      <c r="E24" s="31">
        <f t="shared" si="0"/>
        <v>46.790674789128396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2:17" x14ac:dyDescent="0.25">
      <c r="B25" s="28">
        <v>42277</v>
      </c>
      <c r="C25" s="30">
        <f>Sales!O168</f>
        <v>23052</v>
      </c>
      <c r="D25" s="30">
        <f>Returns!O169</f>
        <v>959146</v>
      </c>
      <c r="E25" s="31">
        <f t="shared" si="0"/>
        <v>41.607929897622768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7" x14ac:dyDescent="0.25">
      <c r="B26" s="28">
        <v>42308</v>
      </c>
      <c r="C26" s="30">
        <f>Sales!O169</f>
        <v>22556</v>
      </c>
      <c r="D26" s="30">
        <f>Returns!O170</f>
        <v>926895</v>
      </c>
      <c r="E26" s="31">
        <f t="shared" si="0"/>
        <v>41.093057279659511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2:17" x14ac:dyDescent="0.25">
      <c r="B27" s="28">
        <v>42338</v>
      </c>
      <c r="C27" s="30">
        <f>Sales!O170</f>
        <v>22560</v>
      </c>
      <c r="D27" s="30">
        <f>Returns!O171</f>
        <v>811530</v>
      </c>
      <c r="E27" s="31">
        <f t="shared" si="0"/>
        <v>35.972074468085104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x14ac:dyDescent="0.25">
      <c r="B28" s="28">
        <v>42369</v>
      </c>
      <c r="C28" s="30">
        <f>Sales!O171</f>
        <v>25620</v>
      </c>
      <c r="D28" s="30">
        <f>Returns!O172</f>
        <v>741505</v>
      </c>
      <c r="E28" s="31">
        <f t="shared" si="0"/>
        <v>28.942427790788447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2:17" x14ac:dyDescent="0.25">
      <c r="B29" s="27">
        <v>42400</v>
      </c>
      <c r="C29" s="30">
        <f>Sales!O172</f>
        <v>33472</v>
      </c>
      <c r="D29" s="30">
        <f>Returns!O173</f>
        <v>935405</v>
      </c>
      <c r="E29" s="31">
        <f t="shared" si="0"/>
        <v>27.945895076481836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7" x14ac:dyDescent="0.25">
      <c r="B30" s="27">
        <v>42429</v>
      </c>
      <c r="C30" s="30">
        <f>Sales!O173</f>
        <v>25160</v>
      </c>
      <c r="D30" s="30">
        <f>Returns!O174</f>
        <v>915066</v>
      </c>
      <c r="E30" s="31">
        <f t="shared" si="0"/>
        <v>36.369872813990462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2:17" x14ac:dyDescent="0.25">
      <c r="B31" s="27">
        <v>42460</v>
      </c>
      <c r="C31" s="30">
        <f>Sales!O174</f>
        <v>42965</v>
      </c>
      <c r="D31" s="30">
        <f>Returns!O175</f>
        <v>955661</v>
      </c>
      <c r="E31" s="31">
        <f t="shared" si="0"/>
        <v>22.242779006167812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17" x14ac:dyDescent="0.25">
      <c r="B32" s="27">
        <v>42490</v>
      </c>
      <c r="C32" s="30">
        <f>Sales!O175</f>
        <v>15282</v>
      </c>
      <c r="D32" s="30">
        <f>Returns!O176</f>
        <v>1055397</v>
      </c>
      <c r="E32" s="31">
        <f t="shared" si="0"/>
        <v>69.061444837063206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2:17" x14ac:dyDescent="0.25">
      <c r="B33" s="27">
        <v>42521</v>
      </c>
      <c r="C33" s="30">
        <f>Sales!O176</f>
        <v>14534</v>
      </c>
      <c r="D33" s="30">
        <f>Returns!O177</f>
        <v>944311</v>
      </c>
      <c r="E33" s="31">
        <f t="shared" si="0"/>
        <v>64.97254713086555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2:17" x14ac:dyDescent="0.25">
      <c r="B34" s="27">
        <v>42551</v>
      </c>
      <c r="C34" s="30">
        <f>Sales!O177</f>
        <v>23917</v>
      </c>
      <c r="D34" s="30">
        <f>Returns!O178</f>
        <v>901169</v>
      </c>
      <c r="E34" s="31">
        <f t="shared" si="0"/>
        <v>37.679014926621235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2:17" x14ac:dyDescent="0.25">
      <c r="B35" s="27">
        <v>42582</v>
      </c>
      <c r="C35" s="30">
        <f>Sales!O178</f>
        <v>15872</v>
      </c>
      <c r="D35" s="30">
        <f>Returns!O179</f>
        <v>862230</v>
      </c>
      <c r="E35" s="31">
        <f t="shared" si="0"/>
        <v>54.323966733870968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2:17" x14ac:dyDescent="0.25">
      <c r="B36" s="27">
        <v>42613</v>
      </c>
      <c r="C36" s="30">
        <f>Sales!O179</f>
        <v>19892</v>
      </c>
      <c r="D36" s="30">
        <f>Returns!O180</f>
        <v>925840</v>
      </c>
      <c r="E36" s="31">
        <f t="shared" si="0"/>
        <v>46.543334003619549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2:17" x14ac:dyDescent="0.25">
      <c r="B37" s="27">
        <v>42643</v>
      </c>
      <c r="C37" s="30">
        <f>Sales!O180</f>
        <v>25700</v>
      </c>
      <c r="D37" s="30">
        <f>Returns!O181</f>
        <v>829009</v>
      </c>
      <c r="E37" s="31">
        <f t="shared" si="0"/>
        <v>32.257159533073931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x14ac:dyDescent="0.25">
      <c r="B38" s="27">
        <v>42674</v>
      </c>
      <c r="C38" s="30">
        <f>Sales!O181</f>
        <v>14476</v>
      </c>
      <c r="D38" s="30">
        <f>Returns!O182</f>
        <v>739222</v>
      </c>
      <c r="E38" s="31">
        <f t="shared" si="0"/>
        <v>51.065349544072951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2:17" x14ac:dyDescent="0.25">
      <c r="B39" s="27">
        <v>42704</v>
      </c>
      <c r="C39" s="30">
        <f>Sales!O182</f>
        <v>14308</v>
      </c>
      <c r="D39" s="30">
        <f>Returns!O183</f>
        <v>771313</v>
      </c>
      <c r="E39" s="31">
        <f t="shared" si="0"/>
        <v>53.907813810455686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2:17" x14ac:dyDescent="0.25">
      <c r="B40" s="27">
        <v>42735</v>
      </c>
      <c r="C40" s="30">
        <f>Sales!O183</f>
        <v>27240</v>
      </c>
      <c r="D40" s="30">
        <f>Returns!O184</f>
        <v>626678</v>
      </c>
      <c r="E40" s="31">
        <f t="shared" si="0"/>
        <v>23.005800293685756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2:17" x14ac:dyDescent="0.25">
      <c r="B41" s="27">
        <v>42766</v>
      </c>
      <c r="C41" s="30">
        <f>Sales!O184</f>
        <v>23172</v>
      </c>
      <c r="D41" s="30">
        <f>Returns!O185</f>
        <v>902548</v>
      </c>
      <c r="E41" s="31">
        <f t="shared" si="0"/>
        <v>38.949939582254444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2:17" x14ac:dyDescent="0.25">
      <c r="B42" s="27">
        <v>42794</v>
      </c>
      <c r="C42" s="30">
        <f>Sales!O185</f>
        <v>27272</v>
      </c>
      <c r="D42" s="30">
        <f>Returns!O186</f>
        <v>758801</v>
      </c>
      <c r="E42" s="31">
        <f t="shared" si="0"/>
        <v>27.823445291874449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2:17" x14ac:dyDescent="0.25">
      <c r="B43" s="27">
        <v>42825</v>
      </c>
      <c r="C43" s="30">
        <f>Sales!O186</f>
        <v>25380</v>
      </c>
      <c r="D43" s="30">
        <f>Returns!O187</f>
        <v>873169</v>
      </c>
      <c r="E43" s="31">
        <f t="shared" si="0"/>
        <v>34.403821907013395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2:17" x14ac:dyDescent="0.25">
      <c r="B44" s="27">
        <v>42855</v>
      </c>
      <c r="C44" s="30">
        <f>Sales!O187</f>
        <v>0</v>
      </c>
      <c r="D44" s="30">
        <f>Returns!O188</f>
        <v>885355</v>
      </c>
      <c r="E44" s="31">
        <f t="shared" si="0"/>
        <v>0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7" x14ac:dyDescent="0.25">
      <c r="B45" s="27">
        <v>42886</v>
      </c>
      <c r="C45" s="30">
        <f>Sales!O188</f>
        <v>20096</v>
      </c>
      <c r="D45" s="30">
        <f>Returns!O189</f>
        <v>1057130</v>
      </c>
      <c r="E45" s="31">
        <f t="shared" si="0"/>
        <v>52.604000796178347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x14ac:dyDescent="0.25">
      <c r="B46" s="27">
        <v>42916</v>
      </c>
      <c r="C46" s="30">
        <f>Sales!O189</f>
        <v>19028</v>
      </c>
      <c r="D46" s="30">
        <f>Returns!O190</f>
        <v>891011</v>
      </c>
      <c r="E46" s="31">
        <f t="shared" si="0"/>
        <v>46.826308597855792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7" x14ac:dyDescent="0.25">
      <c r="B47" s="27">
        <v>42947</v>
      </c>
      <c r="C47" s="30">
        <f>Sales!O190</f>
        <v>17756</v>
      </c>
      <c r="D47" s="30">
        <f>Returns!O191</f>
        <v>890089</v>
      </c>
      <c r="E47" s="31">
        <f t="shared" si="0"/>
        <v>50.128914169858078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7" x14ac:dyDescent="0.25">
      <c r="B48" s="27">
        <v>42978</v>
      </c>
      <c r="C48" s="30">
        <f>Sales!O191</f>
        <v>20044</v>
      </c>
      <c r="D48" s="30">
        <f>Returns!O192</f>
        <v>920585</v>
      </c>
      <c r="E48" s="31">
        <f t="shared" si="0"/>
        <v>45.928207942526441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2:17" x14ac:dyDescent="0.25">
      <c r="B49" s="27">
        <v>43008</v>
      </c>
      <c r="C49" s="30">
        <f>Sales!O192</f>
        <v>18040</v>
      </c>
      <c r="D49" s="30">
        <f>Returns!O193</f>
        <v>793210</v>
      </c>
      <c r="E49" s="31">
        <f t="shared" si="0"/>
        <v>43.969512195121951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2:17" x14ac:dyDescent="0.25">
      <c r="B50" s="27">
        <v>43039</v>
      </c>
      <c r="C50" s="30">
        <f>Sales!O193</f>
        <v>17964</v>
      </c>
      <c r="D50" s="30">
        <f>Returns!O194</f>
        <v>781294</v>
      </c>
      <c r="E50" s="31">
        <f t="shared" si="0"/>
        <v>43.492206635493211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2:17" x14ac:dyDescent="0.25">
      <c r="B51" s="27">
        <v>43069</v>
      </c>
      <c r="C51" s="30">
        <f>Sales!O194</f>
        <v>19328</v>
      </c>
      <c r="D51" s="30">
        <f>Returns!O195</f>
        <v>661884</v>
      </c>
      <c r="E51" s="31">
        <f t="shared" si="0"/>
        <v>34.244826158940398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2:17" x14ac:dyDescent="0.25">
      <c r="B52" s="27">
        <v>43100</v>
      </c>
      <c r="C52" s="30">
        <f>Sales!O195</f>
        <v>29580</v>
      </c>
      <c r="D52" s="30">
        <f>Returns!O196</f>
        <v>674626</v>
      </c>
      <c r="E52" s="31">
        <f t="shared" si="0"/>
        <v>22.806828938471941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2:17" x14ac:dyDescent="0.25">
      <c r="B53" s="27">
        <v>43131</v>
      </c>
      <c r="C53" s="30">
        <f>Sales!O196</f>
        <v>24632</v>
      </c>
      <c r="D53" s="30">
        <f>Returns!O197</f>
        <v>861225</v>
      </c>
      <c r="E53" s="31">
        <f t="shared" si="0"/>
        <v>34.963665151023058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2:17" x14ac:dyDescent="0.25">
      <c r="B54" s="27">
        <v>43159</v>
      </c>
      <c r="C54" s="30">
        <f>Sales!O197</f>
        <v>21464</v>
      </c>
      <c r="D54" s="30">
        <f>Returns!O198</f>
        <v>604463</v>
      </c>
      <c r="E54" s="31">
        <f t="shared" si="0"/>
        <v>28.16171263510995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2:17" x14ac:dyDescent="0.25">
      <c r="B55" s="27">
        <v>43190</v>
      </c>
      <c r="C55" s="30">
        <f>Sales!O198</f>
        <v>18944</v>
      </c>
      <c r="D55" s="30">
        <f>Returns!O199</f>
        <v>868533</v>
      </c>
      <c r="E55" s="31">
        <f t="shared" si="0"/>
        <v>45.847392314189186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2:17" x14ac:dyDescent="0.25">
      <c r="B56" s="27">
        <v>43220</v>
      </c>
      <c r="C56" s="30">
        <f>Sales!O199</f>
        <v>16820</v>
      </c>
      <c r="D56" s="30">
        <f>Returns!O200</f>
        <v>895745</v>
      </c>
      <c r="E56" s="31">
        <f t="shared" si="0"/>
        <v>53.254756242568369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2:17" x14ac:dyDescent="0.25">
      <c r="B57" s="27">
        <v>43251</v>
      </c>
      <c r="C57" s="30">
        <f>Sales!O200</f>
        <v>15912</v>
      </c>
      <c r="D57" s="30">
        <f>Returns!O201</f>
        <v>1232092</v>
      </c>
      <c r="E57" s="31">
        <f t="shared" si="0"/>
        <v>77.431623931623932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7" x14ac:dyDescent="0.25">
      <c r="B58" s="27">
        <v>43281</v>
      </c>
      <c r="C58" s="30">
        <f>Sales!O201</f>
        <v>18096</v>
      </c>
      <c r="D58" s="30">
        <f>Returns!O202</f>
        <v>852269</v>
      </c>
      <c r="E58" s="31">
        <f t="shared" si="0"/>
        <v>47.097093280282934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7" x14ac:dyDescent="0.25">
      <c r="B59" s="27">
        <v>43312</v>
      </c>
      <c r="C59" s="30">
        <f>Sales!O202</f>
        <v>13900</v>
      </c>
      <c r="D59" s="30">
        <f>Returns!O203</f>
        <v>913108</v>
      </c>
      <c r="E59" s="31">
        <f t="shared" si="0"/>
        <v>65.691223021582729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7" x14ac:dyDescent="0.25">
      <c r="B60" s="27">
        <v>43343</v>
      </c>
      <c r="C60" s="30">
        <f>Sales!O203</f>
        <v>15684</v>
      </c>
      <c r="D60" s="30">
        <f>Returns!O204</f>
        <v>872569</v>
      </c>
      <c r="E60" s="31">
        <f t="shared" si="0"/>
        <v>55.634340729405764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7" x14ac:dyDescent="0.25">
      <c r="B61" s="27">
        <v>43373</v>
      </c>
      <c r="C61" s="30">
        <f>Sales!O204</f>
        <v>16836</v>
      </c>
      <c r="D61" s="30">
        <f>Returns!O205</f>
        <v>714877</v>
      </c>
      <c r="E61" s="31">
        <f t="shared" si="0"/>
        <v>42.461214065098595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2:17" x14ac:dyDescent="0.25">
      <c r="B62" s="27">
        <v>43404</v>
      </c>
      <c r="C62" s="30">
        <f>Sales!O205</f>
        <v>16916</v>
      </c>
      <c r="D62" s="30">
        <f>Returns!O206</f>
        <v>831868</v>
      </c>
      <c r="E62" s="31">
        <f t="shared" si="0"/>
        <v>49.176401040435088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2:17" x14ac:dyDescent="0.25">
      <c r="B63" s="27">
        <v>43434</v>
      </c>
      <c r="C63" s="30">
        <f>Sales!O206</f>
        <v>12880</v>
      </c>
      <c r="D63" s="30">
        <f>Returns!O207</f>
        <v>675610</v>
      </c>
      <c r="E63" s="31">
        <f t="shared" si="0"/>
        <v>52.454192546583847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2:17" x14ac:dyDescent="0.25">
      <c r="B64" s="27">
        <v>43465</v>
      </c>
      <c r="C64" s="30">
        <f>Sales!O207</f>
        <v>22692</v>
      </c>
      <c r="D64" s="30">
        <f>Returns!O208</f>
        <v>667768</v>
      </c>
      <c r="E64" s="31">
        <f t="shared" si="0"/>
        <v>29.427463423232858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2:17" x14ac:dyDescent="0.25">
      <c r="B65" s="27">
        <v>43496</v>
      </c>
      <c r="C65" s="30">
        <f>Sales!O208</f>
        <v>16008.000000000002</v>
      </c>
      <c r="D65" s="30">
        <f>Returns!O209</f>
        <v>898449</v>
      </c>
      <c r="E65" s="31">
        <f t="shared" si="0"/>
        <v>56.124999999999993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2:17" x14ac:dyDescent="0.25">
      <c r="B66" s="27">
        <v>43524</v>
      </c>
      <c r="C66" s="30">
        <f>Sales!O209</f>
        <v>13052</v>
      </c>
      <c r="D66" s="30">
        <f>Returns!O210</f>
        <v>573539</v>
      </c>
      <c r="E66" s="31">
        <f t="shared" si="0"/>
        <v>43.94261415874962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2:17" x14ac:dyDescent="0.25">
      <c r="B67" s="27">
        <v>43555</v>
      </c>
      <c r="C67" s="30">
        <f>Sales!O210</f>
        <v>25676</v>
      </c>
      <c r="D67" s="30">
        <f>Returns!O211</f>
        <v>962779</v>
      </c>
      <c r="E67" s="31">
        <f t="shared" si="0"/>
        <v>37.497234771771303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2:17" x14ac:dyDescent="0.25">
      <c r="B68" s="27">
        <v>43585</v>
      </c>
      <c r="C68" s="30">
        <f>Sales!O211</f>
        <v>13040</v>
      </c>
      <c r="D68" s="30">
        <f>Returns!O212</f>
        <v>1043877</v>
      </c>
      <c r="E68" s="31">
        <f t="shared" si="0"/>
        <v>80.051917177914106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2:17" x14ac:dyDescent="0.25">
      <c r="B69" s="27">
        <v>43616</v>
      </c>
      <c r="C69" s="30">
        <f>Sales!O212</f>
        <v>11970</v>
      </c>
      <c r="D69" s="30">
        <f>Returns!O213</f>
        <v>978680</v>
      </c>
      <c r="E69" s="31">
        <f t="shared" si="0"/>
        <v>81.761069340016704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2:17" x14ac:dyDescent="0.25">
      <c r="B70" s="27">
        <v>43646</v>
      </c>
      <c r="C70" s="30">
        <f>Sales!O213</f>
        <v>14756</v>
      </c>
      <c r="D70" s="30">
        <f>Returns!O214</f>
        <v>846256</v>
      </c>
      <c r="E70" s="31">
        <f t="shared" ref="E70:E133" si="1">IFERROR(D70/C70,0)</f>
        <v>57.349959338574138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2:17" x14ac:dyDescent="0.25">
      <c r="B71" s="27">
        <v>43677</v>
      </c>
      <c r="C71" s="30">
        <f>Sales!O214</f>
        <v>13024.000000000002</v>
      </c>
      <c r="D71" s="30">
        <f>Returns!O215</f>
        <v>946084</v>
      </c>
      <c r="E71" s="31">
        <f t="shared" si="1"/>
        <v>72.641584766584756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2:17" x14ac:dyDescent="0.25">
      <c r="B72" s="27">
        <v>43708</v>
      </c>
      <c r="C72" s="30">
        <f>Sales!O215</f>
        <v>12362</v>
      </c>
      <c r="D72" s="30">
        <f>Returns!O216</f>
        <v>882991</v>
      </c>
      <c r="E72" s="31">
        <f t="shared" si="1"/>
        <v>71.427843391037044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x14ac:dyDescent="0.25">
      <c r="B73" s="27">
        <v>43738</v>
      </c>
      <c r="C73" s="30">
        <f>Sales!O216</f>
        <v>13855.999999999998</v>
      </c>
      <c r="D73" s="30">
        <f>Returns!O217</f>
        <v>788989</v>
      </c>
      <c r="E73" s="31">
        <f t="shared" si="1"/>
        <v>56.942046766743658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2:17" x14ac:dyDescent="0.25">
      <c r="B74" s="27">
        <v>43769</v>
      </c>
      <c r="C74" s="30">
        <f>Sales!O217</f>
        <v>18026</v>
      </c>
      <c r="D74" s="30">
        <f>Returns!O218</f>
        <v>800713</v>
      </c>
      <c r="E74" s="31">
        <f t="shared" si="1"/>
        <v>44.419893487185178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2:17" x14ac:dyDescent="0.25">
      <c r="B75" s="27">
        <v>43799</v>
      </c>
      <c r="C75" s="30">
        <f>Sales!O218</f>
        <v>13308.000000000002</v>
      </c>
      <c r="D75" s="30">
        <f>Returns!O219</f>
        <v>689476</v>
      </c>
      <c r="E75" s="31">
        <f t="shared" si="1"/>
        <v>51.809137360985865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2:17" x14ac:dyDescent="0.25">
      <c r="B76" s="27">
        <v>43830</v>
      </c>
      <c r="C76" s="30">
        <f>Sales!O219</f>
        <v>23262.000000000004</v>
      </c>
      <c r="D76" s="30">
        <f>Returns!O220</f>
        <v>654827</v>
      </c>
      <c r="E76" s="31">
        <f t="shared" si="1"/>
        <v>28.150073080560567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2:17" x14ac:dyDescent="0.25">
      <c r="B77" s="27">
        <v>43861</v>
      </c>
      <c r="C77" s="30">
        <f>Sales!O220</f>
        <v>12347.999999999998</v>
      </c>
      <c r="D77" s="30">
        <f>Returns!O221</f>
        <v>867566</v>
      </c>
      <c r="E77" s="31">
        <f t="shared" si="1"/>
        <v>70.259637188208629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2:17" x14ac:dyDescent="0.25">
      <c r="B78" s="27">
        <v>43890</v>
      </c>
      <c r="C78" s="30">
        <f>Sales!O221</f>
        <v>16856</v>
      </c>
      <c r="D78" s="30">
        <f>Returns!O222</f>
        <v>746468</v>
      </c>
      <c r="E78" s="31">
        <f t="shared" si="1"/>
        <v>44.285002373042239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2:17" x14ac:dyDescent="0.25">
      <c r="B79" s="29">
        <v>43921</v>
      </c>
      <c r="C79" s="30">
        <f>Sales!O222</f>
        <v>32594</v>
      </c>
      <c r="D79" s="30">
        <f>Returns!O223</f>
        <v>887337.49160347471</v>
      </c>
      <c r="E79" s="31">
        <f t="shared" si="1"/>
        <v>27.22395200354282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2:17" x14ac:dyDescent="0.25">
      <c r="B80" s="29">
        <v>43951</v>
      </c>
      <c r="C80" s="30">
        <f>Sales!O223</f>
        <v>22568</v>
      </c>
      <c r="D80" s="30">
        <f>Returns!O224</f>
        <v>894367.78539786022</v>
      </c>
      <c r="E80" s="31">
        <f t="shared" si="1"/>
        <v>39.629908959493982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2:17" x14ac:dyDescent="0.25">
      <c r="B81" s="29">
        <v>43982</v>
      </c>
      <c r="C81" s="30">
        <f>Sales!O224</f>
        <v>17602</v>
      </c>
      <c r="D81" s="30">
        <f>Returns!O225</f>
        <v>901850.63972507196</v>
      </c>
      <c r="E81" s="31">
        <f t="shared" si="1"/>
        <v>51.235691383085559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2:17" x14ac:dyDescent="0.25">
      <c r="B82" s="29">
        <v>44012</v>
      </c>
      <c r="C82" s="30">
        <f>Sales!O225</f>
        <v>18640</v>
      </c>
      <c r="D82" s="30">
        <f>Returns!O226</f>
        <v>908880.93351945723</v>
      </c>
      <c r="E82" s="31">
        <f t="shared" si="1"/>
        <v>48.759706733876463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2:17" x14ac:dyDescent="0.25">
      <c r="B83" s="29">
        <v>44043</v>
      </c>
      <c r="C83" s="30">
        <f>Sales!O226</f>
        <v>14462.000000000002</v>
      </c>
      <c r="D83" s="30">
        <f>Returns!O227</f>
        <v>916363.78784666921</v>
      </c>
      <c r="E83" s="31">
        <f t="shared" si="1"/>
        <v>63.363558833264356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2:17" x14ac:dyDescent="0.25">
      <c r="B84" s="29">
        <v>44074</v>
      </c>
      <c r="C84" s="30">
        <f>Sales!O227</f>
        <v>16776</v>
      </c>
      <c r="D84" s="30">
        <f>Returns!O228</f>
        <v>923620.36190746643</v>
      </c>
      <c r="E84" s="31">
        <f t="shared" si="1"/>
        <v>55.056054000206629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2:17" x14ac:dyDescent="0.25">
      <c r="B85" s="27">
        <v>44104</v>
      </c>
      <c r="C85" s="30">
        <f>Sales!O228</f>
        <v>22684</v>
      </c>
      <c r="D85" s="30">
        <f>Returns!O229</f>
        <v>922676</v>
      </c>
      <c r="E85" s="31">
        <f t="shared" si="1"/>
        <v>40.675189560923997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2:17" x14ac:dyDescent="0.25">
      <c r="B86" s="27">
        <v>44135</v>
      </c>
      <c r="C86" s="30">
        <f>Sales!O229</f>
        <v>20498</v>
      </c>
      <c r="D86" s="30">
        <f>Returns!O230</f>
        <v>850063</v>
      </c>
      <c r="E86" s="31">
        <f t="shared" si="1"/>
        <v>41.470533710605913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2:17" x14ac:dyDescent="0.25">
      <c r="B87" s="27">
        <v>44165</v>
      </c>
      <c r="C87" s="30">
        <f>Sales!O230</f>
        <v>14334</v>
      </c>
      <c r="D87" s="30">
        <f>Returns!O231</f>
        <v>772075</v>
      </c>
      <c r="E87" s="31">
        <f t="shared" si="1"/>
        <v>53.863192409655362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2:17" x14ac:dyDescent="0.25">
      <c r="B88" s="27">
        <v>44196</v>
      </c>
      <c r="C88" s="30">
        <f>Sales!O231</f>
        <v>-2479</v>
      </c>
      <c r="D88" s="30">
        <f>Returns!O232</f>
        <v>683757</v>
      </c>
      <c r="E88" s="31">
        <f t="shared" si="1"/>
        <v>-275.81968535699878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2:17" x14ac:dyDescent="0.25">
      <c r="B89" s="27">
        <v>44227</v>
      </c>
      <c r="C89" s="30">
        <f>Sales!O232</f>
        <v>23521</v>
      </c>
      <c r="D89" s="30">
        <f>Returns!O233</f>
        <v>916198</v>
      </c>
      <c r="E89" s="31">
        <f t="shared" si="1"/>
        <v>38.95234046171506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2:17" x14ac:dyDescent="0.25">
      <c r="B90" s="27">
        <v>44255</v>
      </c>
      <c r="C90" s="30">
        <f>Sales!O233</f>
        <v>49970</v>
      </c>
      <c r="D90" s="30">
        <f>Returns!O234</f>
        <v>704779</v>
      </c>
      <c r="E90" s="31">
        <f t="shared" si="1"/>
        <v>14.104042425455273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2:17" x14ac:dyDescent="0.25">
      <c r="B91" s="27">
        <v>44286</v>
      </c>
      <c r="C91" s="30">
        <f>Sales!O234</f>
        <v>20510</v>
      </c>
      <c r="D91" s="30">
        <f>Returns!O235</f>
        <v>1078782</v>
      </c>
      <c r="E91" s="31">
        <f t="shared" si="1"/>
        <v>52.597854705021938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2:17" x14ac:dyDescent="0.25">
      <c r="B92" s="27">
        <v>44316</v>
      </c>
      <c r="C92" s="30">
        <f>Sales!O235</f>
        <v>26050</v>
      </c>
      <c r="D92" s="30">
        <f>Returns!O236</f>
        <v>1025179</v>
      </c>
      <c r="E92" s="31">
        <f t="shared" si="1"/>
        <v>39.354280230326296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2:17" x14ac:dyDescent="0.25">
      <c r="B93" s="27">
        <v>44347</v>
      </c>
      <c r="C93" s="30">
        <f>Sales!O236</f>
        <v>-1924</v>
      </c>
      <c r="D93" s="30">
        <f>Returns!O237</f>
        <v>981191</v>
      </c>
      <c r="E93" s="31">
        <f t="shared" si="1"/>
        <v>-509.9745322245322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2:17" x14ac:dyDescent="0.25">
      <c r="B94" s="27">
        <v>44377</v>
      </c>
      <c r="C94" s="30">
        <f>Sales!O237</f>
        <v>-1703</v>
      </c>
      <c r="D94" s="30">
        <f>Returns!O238</f>
        <v>958937</v>
      </c>
      <c r="E94" s="31">
        <f t="shared" si="1"/>
        <v>-563.08690546095124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2:17" x14ac:dyDescent="0.25">
      <c r="B95" s="27">
        <v>44408</v>
      </c>
      <c r="C95" s="30">
        <f>Sales!O238</f>
        <v>-2306</v>
      </c>
      <c r="D95" s="30">
        <f>Returns!O239</f>
        <v>1016466</v>
      </c>
      <c r="E95" s="31">
        <f t="shared" si="1"/>
        <v>-440.79184735472683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2:17" x14ac:dyDescent="0.25">
      <c r="B96" s="27">
        <v>44439</v>
      </c>
      <c r="C96" s="30">
        <f>Sales!O239</f>
        <v>31678</v>
      </c>
      <c r="D96" s="30">
        <f>Returns!O240</f>
        <v>972343</v>
      </c>
      <c r="E96" s="31">
        <f t="shared" si="1"/>
        <v>30.694582991350465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2:26" x14ac:dyDescent="0.25">
      <c r="B97" s="27">
        <v>44469</v>
      </c>
      <c r="C97" s="30">
        <f>Sales!O240</f>
        <v>-2660</v>
      </c>
      <c r="D97" s="30">
        <f>Returns!O241</f>
        <v>851526</v>
      </c>
      <c r="E97" s="31">
        <f t="shared" si="1"/>
        <v>-320.12255639097742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2:26" x14ac:dyDescent="0.25">
      <c r="B98" s="27">
        <v>44500</v>
      </c>
      <c r="C98" s="30">
        <f>Sales!O241</f>
        <v>-2643</v>
      </c>
      <c r="D98" s="30">
        <f>Returns!O242</f>
        <v>936811</v>
      </c>
      <c r="E98" s="31">
        <f t="shared" si="1"/>
        <v>-354.44986757472572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2:26" x14ac:dyDescent="0.25">
      <c r="B99" s="27">
        <v>44530</v>
      </c>
      <c r="C99" s="30">
        <f>Sales!O242</f>
        <v>-2624</v>
      </c>
      <c r="D99" s="30">
        <f>Returns!O243</f>
        <v>797456</v>
      </c>
      <c r="E99" s="31">
        <f t="shared" si="1"/>
        <v>-303.90853658536588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2:26" x14ac:dyDescent="0.25">
      <c r="B100" s="27">
        <v>44561</v>
      </c>
      <c r="C100" s="30">
        <f>Sales!O243</f>
        <v>-5212</v>
      </c>
      <c r="D100" s="30">
        <f>Returns!O244</f>
        <v>586832</v>
      </c>
      <c r="E100" s="31">
        <f t="shared" si="1"/>
        <v>-112.59247889485802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26" x14ac:dyDescent="0.25">
      <c r="B101" s="27">
        <v>44592</v>
      </c>
      <c r="C101" s="30">
        <f>Sales!O244</f>
        <v>94</v>
      </c>
      <c r="D101" s="30">
        <f>Returns!O245</f>
        <v>856089</v>
      </c>
      <c r="E101" s="31">
        <f t="shared" si="1"/>
        <v>9107.3297872340427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26" x14ac:dyDescent="0.25">
      <c r="B102" s="27">
        <v>44620</v>
      </c>
      <c r="C102" s="30">
        <f>Sales!O245</f>
        <v>-2956</v>
      </c>
      <c r="D102" s="30">
        <f>Returns!O246</f>
        <v>737138</v>
      </c>
      <c r="E102" s="31">
        <f t="shared" si="1"/>
        <v>-249.37009472259811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2:26" x14ac:dyDescent="0.25">
      <c r="B103" s="27">
        <v>44651</v>
      </c>
      <c r="C103" s="30">
        <f>Sales!O246</f>
        <v>-2416</v>
      </c>
      <c r="D103" s="30">
        <f>Returns!O247</f>
        <v>961802</v>
      </c>
      <c r="E103" s="31">
        <f t="shared" si="1"/>
        <v>-398.09685430463577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S103" s="65" t="s">
        <v>64</v>
      </c>
      <c r="T103" s="65"/>
      <c r="U103" s="65" t="s">
        <v>60</v>
      </c>
      <c r="V103" s="65"/>
      <c r="W103" s="65" t="s">
        <v>61</v>
      </c>
      <c r="X103" s="65"/>
      <c r="Y103" s="65" t="s">
        <v>62</v>
      </c>
      <c r="Z103" s="65"/>
    </row>
    <row r="104" spans="2:26" x14ac:dyDescent="0.25">
      <c r="B104" s="32">
        <v>44681</v>
      </c>
      <c r="C104" s="33">
        <f>Sales!O247</f>
        <v>-1952</v>
      </c>
      <c r="D104" s="33">
        <f>Returns!O248</f>
        <v>948068</v>
      </c>
      <c r="E104" s="34">
        <f t="shared" si="1"/>
        <v>-485.69057377049182</v>
      </c>
      <c r="F104" s="66" t="s">
        <v>55</v>
      </c>
      <c r="G104" s="66"/>
      <c r="H104" s="66"/>
      <c r="I104" s="33"/>
      <c r="J104" s="33"/>
      <c r="K104" s="33"/>
      <c r="L104" s="33"/>
      <c r="M104" s="33"/>
      <c r="N104" s="33"/>
      <c r="O104" s="67" t="s">
        <v>63</v>
      </c>
      <c r="P104" s="67"/>
      <c r="Q104" s="67"/>
      <c r="S104" s="42" t="s">
        <v>55</v>
      </c>
      <c r="T104" s="43" t="s">
        <v>63</v>
      </c>
      <c r="U104" s="42" t="s">
        <v>55</v>
      </c>
      <c r="V104" s="43" t="s">
        <v>63</v>
      </c>
      <c r="W104" s="42" t="s">
        <v>55</v>
      </c>
      <c r="X104" s="43" t="s">
        <v>63</v>
      </c>
      <c r="Y104" s="42" t="s">
        <v>55</v>
      </c>
      <c r="Z104" s="43" t="s">
        <v>63</v>
      </c>
    </row>
    <row r="105" spans="2:26" x14ac:dyDescent="0.25">
      <c r="B105" s="27">
        <v>44712</v>
      </c>
      <c r="C105" s="30">
        <f>Sales!O248</f>
        <v>-3810</v>
      </c>
      <c r="D105" s="40">
        <f>Returns!O249</f>
        <v>1110297</v>
      </c>
      <c r="E105" s="31">
        <f t="shared" si="1"/>
        <v>-291.41653543307086</v>
      </c>
      <c r="F105" s="35">
        <f>_xlfn.FORECAST.ETS($B105,$D$5:$D$104,$B$5:$B$104,12,1)</f>
        <v>964781.99016258516</v>
      </c>
      <c r="G105" s="35"/>
      <c r="H105" s="35"/>
      <c r="I105" s="30">
        <f>_xlfn.FORECAST.ETS($B105,$C$5:$C$104,$B$5:$B$104,12,1)</f>
        <v>3613.3072549008803</v>
      </c>
      <c r="J105" s="30"/>
      <c r="K105" s="30"/>
      <c r="L105" s="31">
        <f>_xlfn.FORECAST.ETS($B105,$E$5:$E$104,$B$5:$B$104,12,1)</f>
        <v>279.74250503380671</v>
      </c>
      <c r="M105" s="30"/>
      <c r="N105" s="30"/>
      <c r="O105" s="37">
        <f>I105*L105</f>
        <v>1010795.6229427998</v>
      </c>
      <c r="P105" s="37"/>
      <c r="Q105" s="37"/>
      <c r="S105" s="35">
        <f>SUM(F108:F116)-SUM($D108:$D116)</f>
        <v>-201092.48210616503</v>
      </c>
      <c r="T105" s="37">
        <f>SUM(O108:O116)-SUM($D108:$D116)</f>
        <v>53938723.722043693</v>
      </c>
      <c r="U105" s="35">
        <f>ABS(S105)</f>
        <v>201092.48210616503</v>
      </c>
      <c r="V105" s="37">
        <f>ABS(T105)</f>
        <v>53938723.722043693</v>
      </c>
      <c r="W105" s="54">
        <f>U105/SUM(D108:D116)</f>
        <v>2.6849071216541384E-2</v>
      </c>
      <c r="X105" s="55">
        <f>V105/SUM(D108:D116)</f>
        <v>7.2016846148327627</v>
      </c>
      <c r="Y105" s="35">
        <f>S105^2</f>
        <v>40438186359.618301</v>
      </c>
      <c r="Z105" s="37">
        <f>T105^2</f>
        <v>2909385916762959</v>
      </c>
    </row>
    <row r="106" spans="2:26" x14ac:dyDescent="0.25">
      <c r="B106" s="27">
        <v>44742</v>
      </c>
      <c r="C106" s="30">
        <f>Sales!O249</f>
        <v>-2710</v>
      </c>
      <c r="D106" s="40">
        <f>Returns!O250</f>
        <v>952669</v>
      </c>
      <c r="E106" s="31">
        <f t="shared" si="1"/>
        <v>-351.53837638376382</v>
      </c>
      <c r="F106" s="35">
        <f t="shared" ref="F106:F116" si="2">_xlfn.FORECAST.ETS($B106,$D$5:$D$104,$B$5:$B$104,12,1)</f>
        <v>898889.59762918123</v>
      </c>
      <c r="G106" s="35"/>
      <c r="H106" s="35"/>
      <c r="I106" s="30">
        <f t="shared" ref="I106:I116" si="3">_xlfn.FORECAST.ETS($B106,$C$5:$C$104,$B$5:$B$104,12,1)</f>
        <v>6324.7374773642077</v>
      </c>
      <c r="J106" s="30"/>
      <c r="K106" s="30"/>
      <c r="L106" s="31">
        <f t="shared" ref="L106:L116" si="4">_xlfn.FORECAST.ETS($B106,$E$5:$E$104,$B$5:$B$104,12,1)</f>
        <v>343.12274143228655</v>
      </c>
      <c r="M106" s="30"/>
      <c r="N106" s="30"/>
      <c r="O106" s="37">
        <f t="shared" ref="O106:P121" si="5">I106*L106</f>
        <v>2170161.2620727313</v>
      </c>
      <c r="P106" s="37"/>
      <c r="Q106" s="37"/>
      <c r="S106" s="35"/>
      <c r="T106" s="37"/>
      <c r="U106" s="35"/>
      <c r="V106" s="37"/>
      <c r="W106" s="44"/>
      <c r="X106" s="45"/>
      <c r="Y106" s="35"/>
      <c r="Z106" s="37"/>
    </row>
    <row r="107" spans="2:26" x14ac:dyDescent="0.25">
      <c r="B107" s="27">
        <v>44773</v>
      </c>
      <c r="C107" s="30">
        <f>Sales!O250</f>
        <v>-1888</v>
      </c>
      <c r="D107" s="40">
        <f>Returns!O251</f>
        <v>943334</v>
      </c>
      <c r="E107" s="31">
        <f t="shared" si="1"/>
        <v>-499.64724576271186</v>
      </c>
      <c r="F107" s="35">
        <f t="shared" si="2"/>
        <v>930995.43764070712</v>
      </c>
      <c r="G107" s="35"/>
      <c r="H107" s="35"/>
      <c r="I107" s="30">
        <f t="shared" si="3"/>
        <v>1965.9126177461826</v>
      </c>
      <c r="J107" s="30"/>
      <c r="K107" s="30"/>
      <c r="L107" s="31">
        <f t="shared" si="4"/>
        <v>541.11136459269471</v>
      </c>
      <c r="M107" s="30"/>
      <c r="N107" s="30"/>
      <c r="O107" s="37">
        <f t="shared" si="5"/>
        <v>1063777.6592586334</v>
      </c>
      <c r="P107" s="37"/>
      <c r="Q107" s="37"/>
      <c r="S107" s="35"/>
      <c r="T107" s="37"/>
      <c r="U107" s="35"/>
      <c r="V107" s="37"/>
      <c r="W107" s="44"/>
      <c r="X107" s="45"/>
      <c r="Y107" s="35"/>
      <c r="Z107" s="37"/>
    </row>
    <row r="108" spans="2:26" x14ac:dyDescent="0.25">
      <c r="B108" s="27">
        <v>44804</v>
      </c>
      <c r="C108" s="30">
        <f>Sales!O251</f>
        <v>-1093</v>
      </c>
      <c r="D108" s="40">
        <f>Returns!O252</f>
        <v>999909</v>
      </c>
      <c r="E108" s="31">
        <f t="shared" si="1"/>
        <v>-914.82982616651418</v>
      </c>
      <c r="F108" s="35">
        <f t="shared" si="2"/>
        <v>865576.25609253312</v>
      </c>
      <c r="G108" s="35"/>
      <c r="H108" s="35"/>
      <c r="I108" s="30">
        <f t="shared" si="3"/>
        <v>11919.973242691087</v>
      </c>
      <c r="J108" s="30"/>
      <c r="K108" s="30"/>
      <c r="L108" s="31">
        <f t="shared" si="4"/>
        <v>917.40387947671991</v>
      </c>
      <c r="M108" s="30"/>
      <c r="N108" s="30"/>
      <c r="O108" s="37">
        <f t="shared" si="5"/>
        <v>10935429.6961035</v>
      </c>
      <c r="P108" s="37"/>
      <c r="Q108" s="37"/>
      <c r="S108" s="35"/>
      <c r="T108" s="37"/>
      <c r="U108" s="35"/>
      <c r="V108" s="37"/>
      <c r="W108" s="44"/>
      <c r="X108" s="45"/>
      <c r="Y108" s="35"/>
      <c r="Z108" s="37"/>
    </row>
    <row r="109" spans="2:26" x14ac:dyDescent="0.25">
      <c r="B109" s="27">
        <v>44834</v>
      </c>
      <c r="C109" s="30">
        <f>Sales!O252</f>
        <v>-2156</v>
      </c>
      <c r="D109" s="40">
        <f>Returns!O253</f>
        <v>862942</v>
      </c>
      <c r="E109" s="31">
        <f t="shared" si="1"/>
        <v>-400.25139146567716</v>
      </c>
      <c r="F109" s="35">
        <f t="shared" si="2"/>
        <v>832702.53502855718</v>
      </c>
      <c r="G109" s="35"/>
      <c r="H109" s="35"/>
      <c r="I109" s="30">
        <f t="shared" si="3"/>
        <v>5147.8610707371081</v>
      </c>
      <c r="J109" s="30"/>
      <c r="K109" s="30"/>
      <c r="L109" s="31">
        <f t="shared" si="4"/>
        <v>608.55443456676358</v>
      </c>
      <c r="M109" s="30"/>
      <c r="N109" s="30"/>
      <c r="O109" s="37">
        <f t="shared" si="5"/>
        <v>3132753.683130675</v>
      </c>
      <c r="P109" s="37"/>
      <c r="Q109" s="37"/>
      <c r="S109" s="35"/>
      <c r="T109" s="37"/>
      <c r="U109" s="35"/>
      <c r="V109" s="37"/>
      <c r="W109" s="44"/>
      <c r="X109" s="45"/>
      <c r="Y109" s="35"/>
      <c r="Z109" s="37"/>
    </row>
    <row r="110" spans="2:26" x14ac:dyDescent="0.25">
      <c r="B110" s="27">
        <v>44865</v>
      </c>
      <c r="C110" s="30">
        <f>Sales!O253</f>
        <v>-1572</v>
      </c>
      <c r="D110" s="40">
        <f>Returns!O254</f>
        <v>888478</v>
      </c>
      <c r="E110" s="31">
        <f t="shared" si="1"/>
        <v>-565.18956743002548</v>
      </c>
      <c r="F110" s="35">
        <f t="shared" si="2"/>
        <v>793740.2759508111</v>
      </c>
      <c r="G110" s="35"/>
      <c r="H110" s="35"/>
      <c r="I110" s="30">
        <f t="shared" si="3"/>
        <v>4103.3534581166523</v>
      </c>
      <c r="J110" s="30"/>
      <c r="K110" s="30"/>
      <c r="L110" s="31">
        <f t="shared" si="4"/>
        <v>609.10718100166582</v>
      </c>
      <c r="M110" s="30"/>
      <c r="N110" s="30"/>
      <c r="O110" s="37">
        <f t="shared" si="5"/>
        <v>2499382.0575268711</v>
      </c>
      <c r="P110" s="37"/>
      <c r="Q110" s="37"/>
      <c r="S110" s="35"/>
      <c r="T110" s="37"/>
      <c r="U110" s="35"/>
      <c r="V110" s="37"/>
      <c r="W110" s="44"/>
      <c r="X110" s="45"/>
      <c r="Y110" s="35"/>
      <c r="Z110" s="37"/>
    </row>
    <row r="111" spans="2:26" x14ac:dyDescent="0.25">
      <c r="B111" s="27">
        <v>44895</v>
      </c>
      <c r="C111" s="30">
        <f>Sales!O254</f>
        <v>-3200</v>
      </c>
      <c r="D111" s="40">
        <f>Returns!O255</f>
        <v>651900</v>
      </c>
      <c r="E111" s="31">
        <f t="shared" si="1"/>
        <v>-203.71875</v>
      </c>
      <c r="F111" s="35">
        <f t="shared" si="2"/>
        <v>683948.32777156471</v>
      </c>
      <c r="G111" s="35"/>
      <c r="H111" s="35"/>
      <c r="I111" s="30">
        <f t="shared" si="3"/>
        <v>1786.4360083292804</v>
      </c>
      <c r="J111" s="30"/>
      <c r="K111" s="30"/>
      <c r="L111" s="31">
        <f t="shared" si="4"/>
        <v>672.93997239006114</v>
      </c>
      <c r="M111" s="30"/>
      <c r="N111" s="30"/>
      <c r="O111" s="37">
        <f t="shared" si="5"/>
        <v>1202164.198121717</v>
      </c>
      <c r="P111" s="37"/>
      <c r="Q111" s="37"/>
      <c r="S111" s="35"/>
      <c r="T111" s="37"/>
      <c r="U111" s="35"/>
      <c r="V111" s="37"/>
      <c r="W111" s="44"/>
      <c r="X111" s="45"/>
      <c r="Y111" s="35"/>
      <c r="Z111" s="37"/>
    </row>
    <row r="112" spans="2:26" x14ac:dyDescent="0.25">
      <c r="B112" s="27">
        <v>44926</v>
      </c>
      <c r="C112" s="30">
        <f>Sales!O255</f>
        <v>1040</v>
      </c>
      <c r="D112" s="40">
        <f>Returns!O256</f>
        <v>573147</v>
      </c>
      <c r="E112" s="31">
        <f t="shared" si="1"/>
        <v>551.1028846153846</v>
      </c>
      <c r="F112" s="35">
        <f t="shared" si="2"/>
        <v>642222.74117214326</v>
      </c>
      <c r="G112" s="35"/>
      <c r="H112" s="35"/>
      <c r="I112" s="30">
        <f t="shared" si="3"/>
        <v>3337.2376173531852</v>
      </c>
      <c r="J112" s="30"/>
      <c r="K112" s="30"/>
      <c r="L112" s="31">
        <f t="shared" si="4"/>
        <v>987.8906699474943</v>
      </c>
      <c r="M112" s="30"/>
      <c r="N112" s="30"/>
      <c r="O112" s="37">
        <f t="shared" si="5"/>
        <v>3296825.905581018</v>
      </c>
      <c r="P112" s="37"/>
      <c r="Q112" s="37"/>
      <c r="S112" s="35"/>
      <c r="T112" s="37"/>
      <c r="U112" s="35"/>
      <c r="V112" s="37"/>
      <c r="W112" s="44"/>
      <c r="X112" s="45"/>
      <c r="Y112" s="35"/>
      <c r="Z112" s="37"/>
    </row>
    <row r="113" spans="2:26" x14ac:dyDescent="0.25">
      <c r="B113" s="27">
        <v>44957</v>
      </c>
      <c r="C113" s="30">
        <f>Sales!O256</f>
        <v>432</v>
      </c>
      <c r="D113" s="40">
        <f>Returns!O257</f>
        <v>914329</v>
      </c>
      <c r="E113" s="31">
        <f t="shared" si="1"/>
        <v>2116.5023148148148</v>
      </c>
      <c r="F113" s="35">
        <f t="shared" si="2"/>
        <v>861851.01845083816</v>
      </c>
      <c r="G113" s="35"/>
      <c r="H113" s="35"/>
      <c r="I113" s="30">
        <f t="shared" si="3"/>
        <v>7287.8725091168808</v>
      </c>
      <c r="J113" s="30"/>
      <c r="K113" s="30"/>
      <c r="L113" s="31">
        <f t="shared" si="4"/>
        <v>7391.1003706048714</v>
      </c>
      <c r="M113" s="30"/>
      <c r="N113" s="30"/>
      <c r="O113" s="37">
        <f t="shared" si="5"/>
        <v>53865397.20305483</v>
      </c>
      <c r="P113" s="37"/>
      <c r="Q113" s="37"/>
      <c r="S113" s="35"/>
      <c r="T113" s="37"/>
      <c r="U113" s="35"/>
      <c r="V113" s="37"/>
      <c r="W113" s="44"/>
      <c r="X113" s="45"/>
      <c r="Y113" s="35"/>
      <c r="Z113" s="37"/>
    </row>
    <row r="114" spans="2:26" x14ac:dyDescent="0.25">
      <c r="B114" s="27">
        <v>44985</v>
      </c>
      <c r="C114" s="30">
        <f>Sales!O257</f>
        <v>-1956</v>
      </c>
      <c r="D114" s="40">
        <f>Returns!O258</f>
        <v>703208</v>
      </c>
      <c r="E114" s="31">
        <f t="shared" si="1"/>
        <v>-359.51329243353786</v>
      </c>
      <c r="F114" s="35">
        <f t="shared" si="2"/>
        <v>750779.41991139215</v>
      </c>
      <c r="G114" s="35"/>
      <c r="H114" s="35"/>
      <c r="I114" s="30">
        <f t="shared" si="3"/>
        <v>10102.18478308132</v>
      </c>
      <c r="J114" s="30"/>
      <c r="K114" s="30"/>
      <c r="L114" s="31">
        <f t="shared" si="4"/>
        <v>-509.91575835051026</v>
      </c>
      <c r="M114" s="30"/>
      <c r="N114" s="30"/>
      <c r="O114" s="37">
        <f t="shared" si="5"/>
        <v>-5151263.2146618962</v>
      </c>
      <c r="P114" s="37"/>
      <c r="Q114" s="37"/>
      <c r="S114" s="35"/>
      <c r="T114" s="37"/>
      <c r="U114" s="35"/>
      <c r="V114" s="37"/>
      <c r="W114" s="44"/>
      <c r="X114" s="45"/>
      <c r="Y114" s="35"/>
      <c r="Z114" s="37"/>
    </row>
    <row r="115" spans="2:26" x14ac:dyDescent="0.25">
      <c r="B115" s="27">
        <v>45016</v>
      </c>
      <c r="C115" s="30">
        <f>Sales!O258</f>
        <v>384</v>
      </c>
      <c r="D115" s="40">
        <f>Returns!O259</f>
        <v>860828</v>
      </c>
      <c r="E115" s="31">
        <f t="shared" si="1"/>
        <v>2241.7395833333335</v>
      </c>
      <c r="F115" s="35">
        <f t="shared" si="2"/>
        <v>891149.26715880085</v>
      </c>
      <c r="G115" s="35"/>
      <c r="H115" s="35"/>
      <c r="I115" s="30">
        <f t="shared" si="3"/>
        <v>9631.5707124677119</v>
      </c>
      <c r="J115" s="30"/>
      <c r="K115" s="30"/>
      <c r="L115" s="31">
        <f t="shared" si="4"/>
        <v>-720.99273297873049</v>
      </c>
      <c r="M115" s="30"/>
      <c r="N115" s="30"/>
      <c r="O115" s="37">
        <f t="shared" si="5"/>
        <v>-6944292.4908599937</v>
      </c>
      <c r="P115" s="37"/>
      <c r="Q115" s="37"/>
      <c r="S115" s="35"/>
      <c r="T115" s="37"/>
      <c r="U115" s="35"/>
      <c r="V115" s="37"/>
      <c r="W115" s="44"/>
      <c r="X115" s="45"/>
      <c r="Y115" s="35"/>
      <c r="Z115" s="37"/>
    </row>
    <row r="116" spans="2:26" x14ac:dyDescent="0.25">
      <c r="B116" s="32">
        <v>45046</v>
      </c>
      <c r="C116" s="33">
        <f>Sales!O259</f>
        <v>-5300</v>
      </c>
      <c r="D116" s="41">
        <f>Returns!O260</f>
        <v>1034996</v>
      </c>
      <c r="E116" s="34">
        <f t="shared" si="1"/>
        <v>-195.2822641509434</v>
      </c>
      <c r="F116" s="36">
        <f t="shared" si="2"/>
        <v>966674.6763571935</v>
      </c>
      <c r="G116" s="36"/>
      <c r="H116" s="36"/>
      <c r="I116" s="33">
        <f t="shared" si="3"/>
        <v>3276.5065372152922</v>
      </c>
      <c r="J116" s="33"/>
      <c r="K116" s="33"/>
      <c r="L116" s="34">
        <f t="shared" si="4"/>
        <v>-429.70654871625754</v>
      </c>
      <c r="M116" s="33"/>
      <c r="N116" s="33"/>
      <c r="O116" s="38">
        <f t="shared" si="5"/>
        <v>-1407936.3159530393</v>
      </c>
      <c r="P116" s="38"/>
      <c r="Q116" s="38"/>
      <c r="S116" s="36"/>
      <c r="T116" s="38"/>
      <c r="U116" s="36"/>
      <c r="V116" s="38"/>
      <c r="W116" s="46"/>
      <c r="X116" s="47"/>
      <c r="Y116" s="36"/>
      <c r="Z116" s="38"/>
    </row>
    <row r="117" spans="2:26" x14ac:dyDescent="0.25">
      <c r="B117" s="27">
        <v>45077</v>
      </c>
      <c r="C117" s="30">
        <f>Sales!O260</f>
        <v>-2158</v>
      </c>
      <c r="D117" s="40">
        <f>Returns!O261</f>
        <v>1068828</v>
      </c>
      <c r="E117" s="31">
        <f t="shared" si="1"/>
        <v>-495.28637627432806</v>
      </c>
      <c r="F117" s="35"/>
      <c r="G117" s="35">
        <f>_xlfn.FORECAST.ETS($B117,$D$5:$D$116,$B$5:$B$116,12,1)</f>
        <v>957978.75869421358</v>
      </c>
      <c r="H117" s="35"/>
      <c r="I117" s="30"/>
      <c r="J117" s="30">
        <f>_xlfn.FORECAST.ETS($B117,$C$5:$C$116,$B$5:$B$116,12,1)</f>
        <v>-573.51562693647702</v>
      </c>
      <c r="K117" s="30"/>
      <c r="L117" s="30"/>
      <c r="M117" s="31">
        <f>_xlfn.FORECAST.ETS($B117,$E$5:$E$116,$B$5:$B$116,12,1)</f>
        <v>562.357047093181</v>
      </c>
      <c r="N117" s="30"/>
      <c r="O117" s="37"/>
      <c r="P117" s="37">
        <f>J117*M117</f>
        <v>-322520.5544257916</v>
      </c>
      <c r="Q117" s="37"/>
      <c r="S117" s="35">
        <f>SUM(G120:G128)-SUM($D120:$D128)</f>
        <v>-371018.42301300727</v>
      </c>
      <c r="T117" s="37">
        <f>SUM(P120:P128)-SUM($D120:$D128)</f>
        <v>-4208684.2071435126</v>
      </c>
      <c r="U117" s="35">
        <f>ABS(S117)</f>
        <v>371018.42301300727</v>
      </c>
      <c r="V117" s="37">
        <f>ABS(T117)</f>
        <v>4208684.2071435126</v>
      </c>
      <c r="W117" s="54">
        <f>U117/SUM(D120:D128)</f>
        <v>4.8745089506256112E-2</v>
      </c>
      <c r="X117" s="55">
        <f>V117/SUM(D120:D128)</f>
        <v>0.55294474790429682</v>
      </c>
      <c r="Y117" s="35">
        <f>S117^2</f>
        <v>137654670215.05881</v>
      </c>
      <c r="Z117" s="37">
        <f>T117^2</f>
        <v>17713022755459.219</v>
      </c>
    </row>
    <row r="118" spans="2:26" x14ac:dyDescent="0.25">
      <c r="B118" s="27">
        <v>45107</v>
      </c>
      <c r="C118" s="30">
        <f>Sales!O261</f>
        <v>-11326</v>
      </c>
      <c r="D118" s="40">
        <f>Returns!O262</f>
        <v>892115</v>
      </c>
      <c r="E118" s="31">
        <f t="shared" si="1"/>
        <v>-78.766996291718172</v>
      </c>
      <c r="F118" s="35"/>
      <c r="G118" s="35">
        <f t="shared" ref="G118:G128" si="6">_xlfn.FORECAST.ETS($B118,$D$5:$D$116,$B$5:$B$116,12,1)</f>
        <v>892245.96684904536</v>
      </c>
      <c r="H118" s="35"/>
      <c r="I118" s="30"/>
      <c r="J118" s="30">
        <f t="shared" ref="J118:J128" si="7">_xlfn.FORECAST.ETS($B118,$C$5:$C$116,$B$5:$B$116,12,1)</f>
        <v>3589.1932183652643</v>
      </c>
      <c r="K118" s="30"/>
      <c r="L118" s="30"/>
      <c r="M118" s="31">
        <f t="shared" ref="M118:M128" si="8">_xlfn.FORECAST.ETS($B118,$E$5:$E$116,$B$5:$B$116,12,1)</f>
        <v>454.23272273458616</v>
      </c>
      <c r="N118" s="30"/>
      <c r="O118" s="37"/>
      <c r="P118" s="37">
        <f t="shared" si="5"/>
        <v>1630329.0079985661</v>
      </c>
      <c r="Q118" s="37"/>
      <c r="S118" s="35"/>
      <c r="T118" s="37"/>
      <c r="U118" s="35"/>
      <c r="V118" s="37"/>
      <c r="W118" s="44"/>
      <c r="X118" s="45"/>
      <c r="Y118" s="35"/>
      <c r="Z118" s="37"/>
    </row>
    <row r="119" spans="2:26" x14ac:dyDescent="0.25">
      <c r="B119" s="27">
        <v>45138</v>
      </c>
      <c r="C119" s="30">
        <f>Sales!O262</f>
        <v>-2128</v>
      </c>
      <c r="D119" s="40">
        <f>Returns!O263</f>
        <v>908856</v>
      </c>
      <c r="E119" s="31">
        <f t="shared" si="1"/>
        <v>-427.09398496240601</v>
      </c>
      <c r="F119" s="35"/>
      <c r="G119" s="35">
        <f t="shared" si="6"/>
        <v>924607.82059694594</v>
      </c>
      <c r="H119" s="35"/>
      <c r="I119" s="30"/>
      <c r="J119" s="30">
        <f t="shared" si="7"/>
        <v>-2684.0455481113399</v>
      </c>
      <c r="K119" s="30"/>
      <c r="L119" s="30"/>
      <c r="M119" s="31">
        <f t="shared" si="8"/>
        <v>350.72549381405548</v>
      </c>
      <c r="N119" s="30"/>
      <c r="O119" s="37"/>
      <c r="P119" s="37">
        <f t="shared" si="5"/>
        <v>-941363.20028076693</v>
      </c>
      <c r="Q119" s="37"/>
      <c r="S119" s="35"/>
      <c r="T119" s="37"/>
      <c r="U119" s="35"/>
      <c r="V119" s="37"/>
      <c r="W119" s="44"/>
      <c r="X119" s="45"/>
      <c r="Y119" s="35"/>
      <c r="Z119" s="37"/>
    </row>
    <row r="120" spans="2:26" x14ac:dyDescent="0.25">
      <c r="B120" s="27">
        <v>45169</v>
      </c>
      <c r="C120" s="30">
        <f>Sales!O263</f>
        <v>-1102</v>
      </c>
      <c r="D120" s="40">
        <f>Returns!O264</f>
        <v>916537</v>
      </c>
      <c r="E120" s="31">
        <f t="shared" si="1"/>
        <v>-831.70326678765878</v>
      </c>
      <c r="F120" s="35"/>
      <c r="G120" s="35">
        <f t="shared" si="6"/>
        <v>859601.48762208107</v>
      </c>
      <c r="H120" s="35"/>
      <c r="I120" s="30"/>
      <c r="J120" s="30">
        <f t="shared" si="7"/>
        <v>3756.7726260331533</v>
      </c>
      <c r="K120" s="30"/>
      <c r="L120" s="30"/>
      <c r="M120" s="31">
        <f t="shared" si="8"/>
        <v>292.10941494661205</v>
      </c>
      <c r="N120" s="30"/>
      <c r="O120" s="37"/>
      <c r="P120" s="37">
        <f t="shared" si="5"/>
        <v>1097388.6538779917</v>
      </c>
      <c r="Q120" s="37"/>
      <c r="S120" s="35"/>
      <c r="T120" s="37"/>
      <c r="U120" s="35"/>
      <c r="V120" s="37"/>
      <c r="W120" s="44"/>
      <c r="X120" s="45"/>
      <c r="Y120" s="35"/>
      <c r="Z120" s="37"/>
    </row>
    <row r="121" spans="2:26" x14ac:dyDescent="0.25">
      <c r="B121" s="27">
        <v>45199</v>
      </c>
      <c r="C121" s="30">
        <f>Sales!O264</f>
        <v>-998</v>
      </c>
      <c r="D121" s="40">
        <f>Returns!O265</f>
        <v>849697</v>
      </c>
      <c r="E121" s="31">
        <f t="shared" si="1"/>
        <v>-851.39979959919845</v>
      </c>
      <c r="F121" s="35"/>
      <c r="G121" s="35">
        <f t="shared" si="6"/>
        <v>826884.83439822425</v>
      </c>
      <c r="H121" s="35"/>
      <c r="I121" s="30"/>
      <c r="J121" s="30">
        <f t="shared" si="7"/>
        <v>998.87020418817679</v>
      </c>
      <c r="K121" s="30"/>
      <c r="L121" s="30"/>
      <c r="M121" s="31">
        <f t="shared" si="8"/>
        <v>311.55877419808428</v>
      </c>
      <c r="N121" s="30"/>
      <c r="O121" s="37"/>
      <c r="P121" s="37">
        <f t="shared" si="5"/>
        <v>311206.77639985853</v>
      </c>
      <c r="Q121" s="37"/>
      <c r="S121" s="35"/>
      <c r="T121" s="37"/>
      <c r="U121" s="35"/>
      <c r="V121" s="37"/>
      <c r="W121" s="44"/>
      <c r="X121" s="45"/>
      <c r="Y121" s="35"/>
      <c r="Z121" s="37"/>
    </row>
    <row r="122" spans="2:26" x14ac:dyDescent="0.25">
      <c r="B122" s="27">
        <v>45230</v>
      </c>
      <c r="C122" s="30">
        <f>Sales!O265</f>
        <v>-756</v>
      </c>
      <c r="D122" s="40">
        <f>Returns!O266</f>
        <v>764093</v>
      </c>
      <c r="E122" s="31">
        <f t="shared" si="1"/>
        <v>-1010.7050264550264</v>
      </c>
      <c r="F122" s="35"/>
      <c r="G122" s="35">
        <f t="shared" si="6"/>
        <v>788286.04690612119</v>
      </c>
      <c r="H122" s="35"/>
      <c r="I122" s="30"/>
      <c r="J122" s="30">
        <f t="shared" si="7"/>
        <v>-828.29638778928177</v>
      </c>
      <c r="K122" s="30"/>
      <c r="L122" s="30"/>
      <c r="M122" s="31">
        <f t="shared" si="8"/>
        <v>209.28984509098242</v>
      </c>
      <c r="N122" s="30"/>
      <c r="O122" s="37"/>
      <c r="P122" s="37">
        <f t="shared" ref="P122:P128" si="9">J122*M122</f>
        <v>-173354.0226898391</v>
      </c>
      <c r="Q122" s="37"/>
      <c r="S122" s="35"/>
      <c r="T122" s="37"/>
      <c r="U122" s="35"/>
      <c r="V122" s="37"/>
      <c r="W122" s="44"/>
      <c r="X122" s="45"/>
      <c r="Y122" s="35"/>
      <c r="Z122" s="37"/>
    </row>
    <row r="123" spans="2:26" x14ac:dyDescent="0.25">
      <c r="B123" s="27">
        <v>45260</v>
      </c>
      <c r="C123" s="30">
        <f>Sales!O266</f>
        <v>-1480</v>
      </c>
      <c r="D123" s="40">
        <f>Returns!O267</f>
        <v>893935</v>
      </c>
      <c r="E123" s="31">
        <f t="shared" si="1"/>
        <v>-604.0101351351351</v>
      </c>
      <c r="F123" s="35"/>
      <c r="G123" s="35">
        <f t="shared" si="6"/>
        <v>678646.41905953037</v>
      </c>
      <c r="H123" s="35"/>
      <c r="I123" s="30"/>
      <c r="J123" s="30">
        <f t="shared" si="7"/>
        <v>-2718.04526959737</v>
      </c>
      <c r="K123" s="30"/>
      <c r="L123" s="30"/>
      <c r="M123" s="31">
        <f t="shared" si="8"/>
        <v>308.07516082882205</v>
      </c>
      <c r="N123" s="30"/>
      <c r="O123" s="37"/>
      <c r="P123" s="37">
        <f t="shared" si="9"/>
        <v>-837362.23357122869</v>
      </c>
      <c r="Q123" s="37"/>
      <c r="S123" s="35"/>
      <c r="T123" s="37"/>
      <c r="U123" s="35"/>
      <c r="V123" s="37"/>
      <c r="W123" s="44"/>
      <c r="X123" s="45"/>
      <c r="Y123" s="35"/>
      <c r="Z123" s="37"/>
    </row>
    <row r="124" spans="2:26" x14ac:dyDescent="0.25">
      <c r="B124" s="27">
        <v>45291</v>
      </c>
      <c r="C124" s="30">
        <f>Sales!O267</f>
        <v>-1122</v>
      </c>
      <c r="D124" s="40">
        <f>Returns!O268</f>
        <v>681370</v>
      </c>
      <c r="E124" s="31">
        <f t="shared" si="1"/>
        <v>-607.28163992869872</v>
      </c>
      <c r="F124" s="35"/>
      <c r="G124" s="35">
        <f t="shared" si="6"/>
        <v>637219.07146683917</v>
      </c>
      <c r="H124" s="35"/>
      <c r="I124" s="30"/>
      <c r="J124" s="30">
        <f t="shared" si="7"/>
        <v>1841.8496911685766</v>
      </c>
      <c r="K124" s="30"/>
      <c r="L124" s="30"/>
      <c r="M124" s="31">
        <f t="shared" si="8"/>
        <v>414.81058627490324</v>
      </c>
      <c r="N124" s="30"/>
      <c r="O124" s="37"/>
      <c r="P124" s="37">
        <f t="shared" si="9"/>
        <v>764018.75022388669</v>
      </c>
      <c r="Q124" s="37"/>
      <c r="S124" s="35"/>
      <c r="T124" s="37"/>
      <c r="U124" s="35"/>
      <c r="V124" s="37"/>
      <c r="W124" s="44"/>
      <c r="X124" s="45"/>
      <c r="Y124" s="35"/>
      <c r="Z124" s="37"/>
    </row>
    <row r="125" spans="2:26" x14ac:dyDescent="0.25">
      <c r="B125" s="27">
        <v>45322</v>
      </c>
      <c r="C125" s="30">
        <f>Sales!O268</f>
        <v>292</v>
      </c>
      <c r="D125" s="40">
        <f>Returns!O269</f>
        <v>794788</v>
      </c>
      <c r="E125" s="31">
        <f t="shared" si="1"/>
        <v>2721.8767123287671</v>
      </c>
      <c r="F125" s="35"/>
      <c r="G125" s="35">
        <f t="shared" si="6"/>
        <v>857265.709634486</v>
      </c>
      <c r="H125" s="35"/>
      <c r="I125" s="30"/>
      <c r="J125" s="30">
        <f t="shared" si="7"/>
        <v>3889.1710888087355</v>
      </c>
      <c r="K125" s="30"/>
      <c r="L125" s="30"/>
      <c r="M125" s="31">
        <f t="shared" si="8"/>
        <v>1694.008670008968</v>
      </c>
      <c r="N125" s="30"/>
      <c r="O125" s="37"/>
      <c r="P125" s="37">
        <f t="shared" si="9"/>
        <v>6588289.543590216</v>
      </c>
      <c r="Q125" s="37"/>
      <c r="S125" s="35"/>
      <c r="T125" s="37"/>
      <c r="U125" s="35"/>
      <c r="V125" s="37"/>
      <c r="W125" s="44"/>
      <c r="X125" s="45"/>
      <c r="Y125" s="35"/>
      <c r="Z125" s="37"/>
    </row>
    <row r="126" spans="2:26" x14ac:dyDescent="0.25">
      <c r="B126" s="27">
        <v>45351</v>
      </c>
      <c r="C126" s="30">
        <f>Sales!O269</f>
        <v>-564</v>
      </c>
      <c r="D126" s="40">
        <f>Returns!O270</f>
        <v>816097</v>
      </c>
      <c r="E126" s="31">
        <f t="shared" si="1"/>
        <v>-1446.9804964539007</v>
      </c>
      <c r="F126" s="35"/>
      <c r="G126" s="35">
        <f t="shared" si="6"/>
        <v>742408.06080741261</v>
      </c>
      <c r="H126" s="35"/>
      <c r="I126" s="30"/>
      <c r="J126" s="30">
        <f t="shared" si="7"/>
        <v>3427.6899668018523</v>
      </c>
      <c r="K126" s="30"/>
      <c r="L126" s="30"/>
      <c r="M126" s="31">
        <f t="shared" si="8"/>
        <v>-1358.3336603538307</v>
      </c>
      <c r="N126" s="30"/>
      <c r="O126" s="37"/>
      <c r="P126" s="37">
        <f t="shared" si="9"/>
        <v>-4655946.6591640608</v>
      </c>
      <c r="Q126" s="37"/>
      <c r="S126" s="35"/>
      <c r="T126" s="37"/>
      <c r="U126" s="35"/>
      <c r="V126" s="37"/>
      <c r="W126" s="44"/>
      <c r="X126" s="45"/>
      <c r="Y126" s="35"/>
      <c r="Z126" s="37"/>
    </row>
    <row r="127" spans="2:26" x14ac:dyDescent="0.25">
      <c r="B127" s="27">
        <v>45382</v>
      </c>
      <c r="C127" s="30">
        <f>Sales!O270</f>
        <v>-428</v>
      </c>
      <c r="D127" s="40">
        <f>Returns!O271</f>
        <v>809027</v>
      </c>
      <c r="E127" s="31">
        <f t="shared" si="1"/>
        <v>-1890.25</v>
      </c>
      <c r="F127" s="35"/>
      <c r="G127" s="35">
        <f t="shared" si="6"/>
        <v>887081.49787676521</v>
      </c>
      <c r="H127" s="35"/>
      <c r="I127" s="30"/>
      <c r="J127" s="30">
        <f t="shared" si="7"/>
        <v>5959.5779127912829</v>
      </c>
      <c r="K127" s="30"/>
      <c r="L127" s="30"/>
      <c r="M127" s="31">
        <f t="shared" si="8"/>
        <v>-85.696569204105373</v>
      </c>
      <c r="N127" s="30"/>
      <c r="O127" s="37"/>
      <c r="P127" s="37">
        <f t="shared" si="9"/>
        <v>-510715.38103077601</v>
      </c>
      <c r="Q127" s="37"/>
      <c r="S127" s="35"/>
      <c r="T127" s="37"/>
      <c r="U127" s="35"/>
      <c r="V127" s="37"/>
      <c r="W127" s="44"/>
      <c r="X127" s="45"/>
      <c r="Y127" s="35"/>
      <c r="Z127" s="37"/>
    </row>
    <row r="128" spans="2:26" x14ac:dyDescent="0.25">
      <c r="B128" s="32">
        <v>45412</v>
      </c>
      <c r="C128" s="33">
        <f>Sales!O271</f>
        <v>-460</v>
      </c>
      <c r="D128" s="41">
        <f>Returns!O272</f>
        <v>1085857</v>
      </c>
      <c r="E128" s="34">
        <f t="shared" si="1"/>
        <v>-2360.5586956521738</v>
      </c>
      <c r="F128" s="36"/>
      <c r="G128" s="36">
        <f t="shared" si="6"/>
        <v>962989.44921553275</v>
      </c>
      <c r="H128" s="36"/>
      <c r="I128" s="33"/>
      <c r="J128" s="33">
        <f t="shared" si="7"/>
        <v>-4862.1249795119202</v>
      </c>
      <c r="K128" s="33"/>
      <c r="L128" s="33"/>
      <c r="M128" s="34">
        <f t="shared" si="8"/>
        <v>-168.48422627397633</v>
      </c>
      <c r="N128" s="33"/>
      <c r="O128" s="38"/>
      <c r="P128" s="38">
        <f t="shared" si="9"/>
        <v>819191.36522043892</v>
      </c>
      <c r="Q128" s="38"/>
      <c r="S128" s="36"/>
      <c r="T128" s="38"/>
      <c r="U128" s="36"/>
      <c r="V128" s="38"/>
      <c r="W128" s="46"/>
      <c r="X128" s="47"/>
      <c r="Y128" s="36"/>
      <c r="Z128" s="38"/>
    </row>
    <row r="129" spans="2:28" x14ac:dyDescent="0.25">
      <c r="B129" s="27">
        <v>45443</v>
      </c>
      <c r="C129" s="30">
        <f>Sales!O272</f>
        <v>268</v>
      </c>
      <c r="D129" s="40">
        <f>Returns!O273</f>
        <v>978408</v>
      </c>
      <c r="E129" s="31">
        <f t="shared" si="1"/>
        <v>3650.7761194029849</v>
      </c>
      <c r="F129" s="35"/>
      <c r="G129" s="35"/>
      <c r="H129" s="35">
        <f>_xlfn.FORECAST.ETS($B129,$D$5:$D$128,$B$5:$B$128,12,1)</f>
        <v>978167.27950257086</v>
      </c>
      <c r="I129" s="30"/>
      <c r="J129" s="30"/>
      <c r="K129" s="30">
        <f>_xlfn.FORECAST.ETS($B129,$C$5:$C$128,$B$5:$B$128,12,1)</f>
        <v>-6401.3542724550871</v>
      </c>
      <c r="L129" s="30"/>
      <c r="M129" s="30"/>
      <c r="N129" s="31">
        <f>_xlfn.FORECAST.ETS($B129,$E$5:$E$128,$B$5:$B$128,12,1)</f>
        <v>-1900.7502354625108</v>
      </c>
      <c r="O129" s="37"/>
      <c r="P129" s="37"/>
      <c r="Q129" s="37">
        <f>K129*N129</f>
        <v>12167375.640647955</v>
      </c>
      <c r="S129" s="35">
        <f>SUM(H132:H140)-SUM($D132:$D140)</f>
        <v>-39466.039522937499</v>
      </c>
      <c r="T129" s="37">
        <f>SUM(Q132:Q140)-SUM($D132:$D140)</f>
        <v>96646675.516031995</v>
      </c>
      <c r="U129" s="35">
        <f>ABS(S129)</f>
        <v>39466.039522937499</v>
      </c>
      <c r="V129" s="37">
        <f>ABS(T129)</f>
        <v>96646675.516031995</v>
      </c>
      <c r="W129" s="54">
        <f>U129/SUM(D132:D140)</f>
        <v>5.2732222130538776E-3</v>
      </c>
      <c r="X129" s="55">
        <f>V129/SUM(D132:D140)</f>
        <v>12.913365574793739</v>
      </c>
      <c r="Y129" s="35">
        <f>S129^2</f>
        <v>1557568275.6260648</v>
      </c>
      <c r="Z129" s="37">
        <f>T129^2</f>
        <v>9340579888301178</v>
      </c>
    </row>
    <row r="130" spans="2:28" x14ac:dyDescent="0.25">
      <c r="B130" s="27">
        <v>45473</v>
      </c>
      <c r="C130" s="30">
        <f>Sales!O273</f>
        <v>14586</v>
      </c>
      <c r="D130" s="40">
        <f>Returns!O274</f>
        <v>890750</v>
      </c>
      <c r="E130" s="31">
        <f t="shared" si="1"/>
        <v>61.06883312765666</v>
      </c>
      <c r="F130" s="35"/>
      <c r="G130" s="35"/>
      <c r="H130" s="35">
        <f t="shared" ref="H130:H140" si="10">_xlfn.FORECAST.ETS($B130,$D$5:$D$128,$B$5:$B$128,12,1)</f>
        <v>912603.98309310386</v>
      </c>
      <c r="I130" s="30"/>
      <c r="J130" s="30"/>
      <c r="K130" s="30">
        <f t="shared" ref="K130:K140" si="11">_xlfn.FORECAST.ETS($B130,$C$5:$C$128,$B$5:$B$128,12,1)</f>
        <v>1756.2080814952233</v>
      </c>
      <c r="L130" s="30"/>
      <c r="M130" s="30"/>
      <c r="N130" s="31">
        <f t="shared" ref="N130:N140" si="12">_xlfn.FORECAST.ETS($B130,$E$5:$E$128,$B$5:$B$128,12,1)</f>
        <v>-1827.4715835313041</v>
      </c>
      <c r="O130" s="37"/>
      <c r="P130" s="37"/>
      <c r="Q130" s="37">
        <f t="shared" ref="Q130:Q140" si="13">K130*N130</f>
        <v>-3209420.3637005491</v>
      </c>
      <c r="S130" s="35"/>
      <c r="T130" s="37"/>
      <c r="U130" s="35"/>
      <c r="V130" s="37"/>
      <c r="W130" s="44"/>
      <c r="X130" s="45"/>
      <c r="Y130" s="35"/>
      <c r="Z130" s="37"/>
    </row>
    <row r="131" spans="2:28" x14ac:dyDescent="0.25">
      <c r="B131" s="27">
        <v>45504</v>
      </c>
      <c r="C131" s="30">
        <f>Sales!O274</f>
        <v>18566</v>
      </c>
      <c r="D131" s="40">
        <f>Returns!O275</f>
        <v>965733</v>
      </c>
      <c r="E131" s="31">
        <f t="shared" si="1"/>
        <v>52.016212431326082</v>
      </c>
      <c r="F131" s="35"/>
      <c r="G131" s="35"/>
      <c r="H131" s="35">
        <f t="shared" si="10"/>
        <v>945278.97940499696</v>
      </c>
      <c r="I131" s="30"/>
      <c r="J131" s="30"/>
      <c r="K131" s="30">
        <f t="shared" si="11"/>
        <v>-10363.735254885491</v>
      </c>
      <c r="L131" s="30"/>
      <c r="M131" s="30"/>
      <c r="N131" s="31">
        <f t="shared" si="12"/>
        <v>-1924.7873904679166</v>
      </c>
      <c r="O131" s="37"/>
      <c r="P131" s="37"/>
      <c r="Q131" s="37">
        <f t="shared" si="13"/>
        <v>19947986.936751392</v>
      </c>
      <c r="S131" s="35"/>
      <c r="T131" s="37"/>
      <c r="U131" s="35"/>
      <c r="V131" s="37"/>
      <c r="W131" s="44"/>
      <c r="X131" s="45"/>
      <c r="Y131" s="35"/>
      <c r="Z131" s="37"/>
    </row>
    <row r="132" spans="2:28" x14ac:dyDescent="0.25">
      <c r="B132" s="27">
        <v>45535</v>
      </c>
      <c r="C132" s="30">
        <f>Sales!O275</f>
        <v>-1493</v>
      </c>
      <c r="D132" s="40">
        <f>Returns!O276</f>
        <v>919899</v>
      </c>
      <c r="E132" s="31">
        <f t="shared" si="1"/>
        <v>-616.14132618888141</v>
      </c>
      <c r="F132" s="35"/>
      <c r="G132" s="35"/>
      <c r="H132" s="35">
        <f t="shared" si="10"/>
        <v>880663.21329117951</v>
      </c>
      <c r="I132" s="30"/>
      <c r="J132" s="30"/>
      <c r="K132" s="30">
        <f t="shared" si="11"/>
        <v>-5012.5982126649706</v>
      </c>
      <c r="L132" s="30"/>
      <c r="M132" s="30"/>
      <c r="N132" s="31">
        <f t="shared" si="12"/>
        <v>-2038.9643803505035</v>
      </c>
      <c r="O132" s="37"/>
      <c r="P132" s="37"/>
      <c r="Q132" s="37">
        <f t="shared" si="13"/>
        <v>10220509.208632473</v>
      </c>
      <c r="S132" s="35"/>
      <c r="T132" s="37"/>
      <c r="U132" s="35"/>
      <c r="V132" s="37"/>
      <c r="W132" s="44"/>
      <c r="X132" s="45"/>
      <c r="Y132" s="35"/>
      <c r="Z132" s="37"/>
    </row>
    <row r="133" spans="2:28" x14ac:dyDescent="0.25">
      <c r="B133" s="27">
        <v>45565</v>
      </c>
      <c r="C133" s="30">
        <f>Sales!O276</f>
        <v>14930</v>
      </c>
      <c r="D133" s="40">
        <f>Returns!O277</f>
        <v>841626</v>
      </c>
      <c r="E133" s="31">
        <f t="shared" si="1"/>
        <v>56.371466845277965</v>
      </c>
      <c r="F133" s="35"/>
      <c r="G133" s="35"/>
      <c r="H133" s="35">
        <f t="shared" si="10"/>
        <v>848204.92492780683</v>
      </c>
      <c r="I133" s="30"/>
      <c r="J133" s="30"/>
      <c r="K133" s="30">
        <f t="shared" si="11"/>
        <v>-4369.8662178134182</v>
      </c>
      <c r="L133" s="30"/>
      <c r="M133" s="30"/>
      <c r="N133" s="31">
        <f t="shared" si="12"/>
        <v>-2004.151926071328</v>
      </c>
      <c r="O133" s="37"/>
      <c r="P133" s="37"/>
      <c r="Q133" s="37">
        <f t="shared" si="13"/>
        <v>8757875.7971047908</v>
      </c>
      <c r="S133" s="35"/>
      <c r="T133" s="37"/>
      <c r="U133" s="35"/>
      <c r="V133" s="37"/>
      <c r="W133" s="44"/>
      <c r="X133" s="45"/>
      <c r="Y133" s="35"/>
      <c r="Z133" s="37"/>
    </row>
    <row r="134" spans="2:28" x14ac:dyDescent="0.25">
      <c r="B134" s="27">
        <v>45596</v>
      </c>
      <c r="C134" s="30">
        <f>Sales!O277</f>
        <v>16156</v>
      </c>
      <c r="D134" s="40">
        <f>Returns!O278</f>
        <v>930213</v>
      </c>
      <c r="E134" s="31">
        <f t="shared" ref="E134:E140" si="14">IFERROR(D134/C134,0)</f>
        <v>57.576937360732856</v>
      </c>
      <c r="F134" s="35"/>
      <c r="G134" s="35"/>
      <c r="H134" s="35">
        <f t="shared" si="10"/>
        <v>809884.93176977907</v>
      </c>
      <c r="I134" s="30"/>
      <c r="J134" s="30"/>
      <c r="K134" s="30">
        <f t="shared" si="11"/>
        <v>-8601.3667003165629</v>
      </c>
      <c r="L134" s="30"/>
      <c r="M134" s="30"/>
      <c r="N134" s="31">
        <f t="shared" si="12"/>
        <v>-2075.2809538974579</v>
      </c>
      <c r="O134" s="37"/>
      <c r="P134" s="37"/>
      <c r="Q134" s="37">
        <f t="shared" si="13"/>
        <v>17850252.490654785</v>
      </c>
      <c r="S134" s="35"/>
      <c r="T134" s="37"/>
      <c r="U134" s="35"/>
      <c r="V134" s="37"/>
      <c r="W134" s="44"/>
      <c r="X134" s="45"/>
      <c r="Y134" s="35"/>
      <c r="Z134" s="37"/>
    </row>
    <row r="135" spans="2:28" x14ac:dyDescent="0.25">
      <c r="B135" s="27">
        <v>45626</v>
      </c>
      <c r="C135" s="30">
        <f>Sales!O278</f>
        <v>12720.000000000002</v>
      </c>
      <c r="D135" s="40">
        <f>Returns!O279</f>
        <v>673495</v>
      </c>
      <c r="E135" s="31">
        <f t="shared" si="14"/>
        <v>52.947720125786155</v>
      </c>
      <c r="F135" s="35"/>
      <c r="G135" s="35"/>
      <c r="H135" s="35">
        <f t="shared" si="10"/>
        <v>700794.13254150562</v>
      </c>
      <c r="I135" s="30"/>
      <c r="J135" s="30"/>
      <c r="K135" s="30">
        <f t="shared" si="11"/>
        <v>-9847.8952828409419</v>
      </c>
      <c r="L135" s="30"/>
      <c r="M135" s="30"/>
      <c r="N135" s="31">
        <f t="shared" si="12"/>
        <v>-1904.324897537105</v>
      </c>
      <c r="O135" s="37"/>
      <c r="P135" s="37"/>
      <c r="Q135" s="37">
        <f t="shared" si="13"/>
        <v>18753592.175452217</v>
      </c>
      <c r="S135" s="35"/>
      <c r="T135" s="37"/>
      <c r="U135" s="35"/>
      <c r="V135" s="37"/>
      <c r="W135" s="44"/>
      <c r="X135" s="45"/>
      <c r="Y135" s="35"/>
      <c r="Z135" s="37"/>
    </row>
    <row r="136" spans="2:28" x14ac:dyDescent="0.25">
      <c r="B136" s="27">
        <v>45657</v>
      </c>
      <c r="C136" s="30">
        <f>Sales!O279</f>
        <v>12662.000000000002</v>
      </c>
      <c r="D136" s="40">
        <f>Returns!O280</f>
        <v>665515</v>
      </c>
      <c r="E136" s="31">
        <f t="shared" si="14"/>
        <v>52.560022113410199</v>
      </c>
      <c r="F136" s="35"/>
      <c r="G136" s="35"/>
      <c r="H136" s="35">
        <f t="shared" si="10"/>
        <v>659469.02023607702</v>
      </c>
      <c r="I136" s="30"/>
      <c r="J136" s="30"/>
      <c r="K136" s="30">
        <f t="shared" si="11"/>
        <v>-1723.1416275474789</v>
      </c>
      <c r="L136" s="30"/>
      <c r="M136" s="30"/>
      <c r="N136" s="31">
        <f t="shared" si="12"/>
        <v>-1699.4217830569742</v>
      </c>
      <c r="O136" s="37"/>
      <c r="P136" s="37"/>
      <c r="Q136" s="37">
        <f t="shared" si="13"/>
        <v>2928344.4171464331</v>
      </c>
      <c r="S136" s="35"/>
      <c r="T136" s="37"/>
      <c r="U136" s="35"/>
      <c r="V136" s="37"/>
      <c r="W136" s="44"/>
      <c r="X136" s="45"/>
      <c r="Y136" s="35"/>
      <c r="Z136" s="37"/>
    </row>
    <row r="137" spans="2:28" x14ac:dyDescent="0.25">
      <c r="B137" s="27">
        <v>45688</v>
      </c>
      <c r="C137" s="30">
        <f>Sales!O280</f>
        <v>15285</v>
      </c>
      <c r="D137" s="40">
        <f>Returns!O281</f>
        <v>865814</v>
      </c>
      <c r="E137" s="31">
        <f t="shared" si="14"/>
        <v>56.644684331043507</v>
      </c>
      <c r="F137" s="35"/>
      <c r="G137" s="35"/>
      <c r="H137" s="35">
        <f t="shared" si="10"/>
        <v>879720.68180448853</v>
      </c>
      <c r="I137" s="30"/>
      <c r="J137" s="30"/>
      <c r="K137" s="30">
        <f t="shared" si="11"/>
        <v>26.434602336569441</v>
      </c>
      <c r="L137" s="30"/>
      <c r="M137" s="30"/>
      <c r="N137" s="31">
        <f t="shared" si="12"/>
        <v>590.29704756878039</v>
      </c>
      <c r="O137" s="37"/>
      <c r="P137" s="37"/>
      <c r="Q137" s="37">
        <f t="shared" si="13"/>
        <v>15604.267712931724</v>
      </c>
      <c r="S137" s="35"/>
      <c r="T137" s="37"/>
      <c r="U137" s="35"/>
      <c r="V137" s="37"/>
      <c r="W137" s="44"/>
      <c r="X137" s="45"/>
      <c r="Y137" s="35"/>
      <c r="Z137" s="37"/>
    </row>
    <row r="138" spans="2:28" x14ac:dyDescent="0.25">
      <c r="B138" s="27">
        <v>45716</v>
      </c>
      <c r="C138" s="30">
        <f>Sales!O281</f>
        <v>12381</v>
      </c>
      <c r="D138" s="40">
        <f>Returns!O282</f>
        <v>645367</v>
      </c>
      <c r="E138" s="31">
        <f t="shared" si="14"/>
        <v>52.125595670785884</v>
      </c>
      <c r="F138" s="35"/>
      <c r="G138" s="35"/>
      <c r="H138" s="35">
        <f t="shared" si="10"/>
        <v>769263.24674062512</v>
      </c>
      <c r="I138" s="30"/>
      <c r="J138" s="30"/>
      <c r="K138" s="30">
        <f t="shared" si="11"/>
        <v>-4045.3815568304381</v>
      </c>
      <c r="L138" s="30"/>
      <c r="M138" s="30"/>
      <c r="N138" s="31">
        <f t="shared" si="12"/>
        <v>-1969.1385938988481</v>
      </c>
      <c r="O138" s="37"/>
      <c r="P138" s="37"/>
      <c r="Q138" s="37">
        <f t="shared" si="13"/>
        <v>7965916.9506014213</v>
      </c>
      <c r="S138" s="35"/>
      <c r="T138" s="37"/>
      <c r="U138" s="35"/>
      <c r="V138" s="37"/>
      <c r="W138" s="44"/>
      <c r="X138" s="45"/>
      <c r="Y138" s="35"/>
      <c r="Z138" s="37"/>
    </row>
    <row r="139" spans="2:28" x14ac:dyDescent="0.25">
      <c r="B139" s="27">
        <v>45747</v>
      </c>
      <c r="C139" s="30">
        <f>Sales!O282</f>
        <v>13344</v>
      </c>
      <c r="D139" s="40">
        <f>Returns!O283</f>
        <v>938547</v>
      </c>
      <c r="E139" s="31">
        <f t="shared" si="14"/>
        <v>70.334757194244602</v>
      </c>
      <c r="F139" s="35"/>
      <c r="G139" s="35"/>
      <c r="H139" s="35">
        <f t="shared" si="10"/>
        <v>910170.24705078406</v>
      </c>
      <c r="I139" s="30"/>
      <c r="J139" s="30"/>
      <c r="K139" s="30">
        <f t="shared" si="11"/>
        <v>3117.6412294887191</v>
      </c>
      <c r="L139" s="30"/>
      <c r="M139" s="30"/>
      <c r="N139" s="31">
        <f t="shared" si="12"/>
        <v>-1813.5396031778812</v>
      </c>
      <c r="O139" s="37"/>
      <c r="P139" s="37"/>
      <c r="Q139" s="37">
        <f t="shared" si="13"/>
        <v>-5653965.8381779734</v>
      </c>
      <c r="S139" s="35"/>
      <c r="T139" s="37"/>
      <c r="U139" s="35"/>
      <c r="V139" s="37"/>
      <c r="W139" s="44"/>
      <c r="X139" s="45"/>
      <c r="Y139" s="35"/>
      <c r="Z139" s="37"/>
    </row>
    <row r="140" spans="2:28" x14ac:dyDescent="0.25">
      <c r="B140" s="27">
        <v>45777</v>
      </c>
      <c r="C140" s="30">
        <f>Sales!O283</f>
        <v>-536</v>
      </c>
      <c r="D140" s="40">
        <f>Returns!O284</f>
        <v>1003760</v>
      </c>
      <c r="E140" s="31">
        <f t="shared" si="14"/>
        <v>-1872.686567164179</v>
      </c>
      <c r="F140" s="35"/>
      <c r="G140" s="35"/>
      <c r="H140" s="35">
        <f t="shared" si="10"/>
        <v>986599.56211481686</v>
      </c>
      <c r="I140" s="30"/>
      <c r="J140" s="30"/>
      <c r="K140" s="30">
        <f t="shared" si="11"/>
        <v>-18192.747599628943</v>
      </c>
      <c r="L140" s="30"/>
      <c r="M140" s="30"/>
      <c r="N140" s="31">
        <f t="shared" si="12"/>
        <v>-2379.6725486252503</v>
      </c>
      <c r="O140" s="37"/>
      <c r="P140" s="37"/>
      <c r="Q140" s="39">
        <f t="shared" si="13"/>
        <v>43292782.046904914</v>
      </c>
      <c r="S140" s="35"/>
      <c r="T140" s="37"/>
      <c r="U140" s="35"/>
      <c r="V140" s="37"/>
      <c r="W140" s="44"/>
      <c r="X140" s="45"/>
      <c r="Y140" s="35"/>
      <c r="Z140" s="37"/>
    </row>
    <row r="141" spans="2:28" x14ac:dyDescent="0.25">
      <c r="B141" s="27"/>
      <c r="C141" s="30"/>
      <c r="D141" s="30"/>
      <c r="E141" s="31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2:28" x14ac:dyDescent="0.25">
      <c r="B142" s="27"/>
      <c r="C142" s="30"/>
      <c r="D142" s="30"/>
      <c r="E142" s="31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S142" s="65" t="s">
        <v>64</v>
      </c>
      <c r="T142" s="65"/>
      <c r="U142" s="65" t="s">
        <v>60</v>
      </c>
      <c r="V142" s="65"/>
      <c r="W142" s="65" t="s">
        <v>61</v>
      </c>
      <c r="X142" s="65"/>
      <c r="Y142" s="65" t="s">
        <v>62</v>
      </c>
      <c r="Z142" s="65"/>
      <c r="AA142" s="65" t="s">
        <v>68</v>
      </c>
      <c r="AB142" s="65"/>
    </row>
    <row r="143" spans="2:28" x14ac:dyDescent="0.25">
      <c r="B143" s="27"/>
      <c r="C143" s="30"/>
      <c r="D143" s="30"/>
      <c r="E143" s="31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S143" s="42" t="s">
        <v>55</v>
      </c>
      <c r="T143" s="43" t="s">
        <v>63</v>
      </c>
      <c r="U143" s="42" t="s">
        <v>55</v>
      </c>
      <c r="V143" s="43" t="s">
        <v>63</v>
      </c>
      <c r="W143" s="42" t="s">
        <v>55</v>
      </c>
      <c r="X143" s="43" t="s">
        <v>63</v>
      </c>
      <c r="Y143" s="42" t="s">
        <v>55</v>
      </c>
      <c r="Z143" s="43" t="s">
        <v>63</v>
      </c>
      <c r="AA143" s="42" t="s">
        <v>55</v>
      </c>
      <c r="AB143" s="43" t="s">
        <v>63</v>
      </c>
    </row>
    <row r="144" spans="2:28" x14ac:dyDescent="0.25">
      <c r="R144" t="s">
        <v>57</v>
      </c>
      <c r="S144" s="48">
        <f>AVERAGE(S105:S116)</f>
        <v>-201092.48210616503</v>
      </c>
      <c r="T144" s="48">
        <f t="shared" ref="T144:X144" si="15">AVERAGE(T105:T116)</f>
        <v>53938723.722043693</v>
      </c>
      <c r="U144" s="48">
        <f t="shared" si="15"/>
        <v>201092.48210616503</v>
      </c>
      <c r="V144" s="48">
        <f t="shared" si="15"/>
        <v>53938723.722043693</v>
      </c>
      <c r="W144" s="49">
        <f t="shared" si="15"/>
        <v>2.6849071216541384E-2</v>
      </c>
      <c r="X144" s="49">
        <f t="shared" si="15"/>
        <v>7.2016846148327627</v>
      </c>
      <c r="Y144" s="48">
        <f>SQRT(AVERAGE(Y105:Y116))</f>
        <v>201092.48210616503</v>
      </c>
      <c r="Z144" s="48">
        <f>SQRT(AVERAGE(Z105:Z116))</f>
        <v>53938723.722043693</v>
      </c>
    </row>
    <row r="145" spans="18:28" x14ac:dyDescent="0.25">
      <c r="R145" t="s">
        <v>58</v>
      </c>
      <c r="S145" s="48">
        <f t="shared" ref="S145:X145" si="16">AVERAGE(S117:S128)</f>
        <v>-371018.42301300727</v>
      </c>
      <c r="T145" s="48">
        <f t="shared" si="16"/>
        <v>-4208684.2071435126</v>
      </c>
      <c r="U145" s="48">
        <f t="shared" si="16"/>
        <v>371018.42301300727</v>
      </c>
      <c r="V145" s="48">
        <f t="shared" si="16"/>
        <v>4208684.2071435126</v>
      </c>
      <c r="W145" s="49">
        <f t="shared" si="16"/>
        <v>4.8745089506256112E-2</v>
      </c>
      <c r="X145" s="49">
        <f t="shared" si="16"/>
        <v>0.55294474790429682</v>
      </c>
      <c r="Y145" s="48">
        <f>SQRT(AVERAGE(Y117:Y128))</f>
        <v>371018.42301300727</v>
      </c>
      <c r="Z145" s="48">
        <f>SQRT(AVERAGE(Z117:Z128))</f>
        <v>4208684.2071435126</v>
      </c>
    </row>
    <row r="146" spans="18:28" x14ac:dyDescent="0.25">
      <c r="R146" t="s">
        <v>59</v>
      </c>
      <c r="S146" s="56">
        <f t="shared" ref="S146:X146" si="17">AVERAGE(S129:S140)</f>
        <v>-39466.039522937499</v>
      </c>
      <c r="T146" s="56">
        <f t="shared" si="17"/>
        <v>96646675.516031995</v>
      </c>
      <c r="U146" s="56">
        <f t="shared" si="17"/>
        <v>39466.039522937499</v>
      </c>
      <c r="V146" s="56">
        <f t="shared" si="17"/>
        <v>96646675.516031995</v>
      </c>
      <c r="W146" s="57">
        <f t="shared" si="17"/>
        <v>5.2732222130538776E-3</v>
      </c>
      <c r="X146" s="57">
        <f t="shared" si="17"/>
        <v>12.913365574793739</v>
      </c>
      <c r="Y146" s="56">
        <f>SQRT(AVERAGE(Y129:Y140))</f>
        <v>39466.039522937499</v>
      </c>
      <c r="Z146" s="56">
        <f>SQRT(AVERAGE(Z129:Z140))</f>
        <v>96646675.516031995</v>
      </c>
      <c r="AA146" s="52"/>
      <c r="AB146" s="52"/>
    </row>
    <row r="147" spans="18:28" x14ac:dyDescent="0.25">
      <c r="R147" t="s">
        <v>69</v>
      </c>
      <c r="S147" s="48">
        <f>AVERAGE(S144:S146)</f>
        <v>-203858.98154736994</v>
      </c>
      <c r="T147" s="48">
        <f t="shared" ref="T147:X147" si="18">AVERAGE(T144:T146)</f>
        <v>48792238.34364406</v>
      </c>
      <c r="U147" s="48">
        <f t="shared" si="18"/>
        <v>203858.98154736994</v>
      </c>
      <c r="V147" s="48">
        <f t="shared" si="18"/>
        <v>51598027.815073073</v>
      </c>
      <c r="W147" s="49">
        <f t="shared" si="18"/>
        <v>2.6955794311950457E-2</v>
      </c>
      <c r="X147" s="49">
        <f t="shared" si="18"/>
        <v>6.8893316458436002</v>
      </c>
      <c r="Y147" s="48">
        <f>AVERAGE(Y144:Y146)</f>
        <v>203858.98154736994</v>
      </c>
      <c r="Z147" s="48">
        <f>AVERAGE(Z144:Z146)</f>
        <v>51598027.815073073</v>
      </c>
      <c r="AA147" s="30">
        <f>SQRT(AVERAGE(Y105,Y117,Y129))</f>
        <v>244711.00291997715</v>
      </c>
      <c r="AB147" s="30">
        <f>SQRT(AVERAGE(Z105,Z117,Z129))</f>
        <v>63947058.383790143</v>
      </c>
    </row>
    <row r="148" spans="18:28" x14ac:dyDescent="0.25">
      <c r="R148" t="s">
        <v>70</v>
      </c>
      <c r="S148" s="48">
        <f>ABS(S147)</f>
        <v>203858.98154736994</v>
      </c>
      <c r="T148" s="48">
        <f>ABS(T147)</f>
        <v>48792238.34364406</v>
      </c>
      <c r="U148" s="48"/>
      <c r="V148" s="48"/>
      <c r="W148" s="49"/>
      <c r="X148" s="49"/>
      <c r="AA148" s="30"/>
      <c r="AB148" s="30"/>
    </row>
    <row r="149" spans="18:28" x14ac:dyDescent="0.25">
      <c r="S149" s="65" t="s">
        <v>65</v>
      </c>
      <c r="T149" s="65"/>
      <c r="U149" s="65"/>
      <c r="V149" s="65"/>
      <c r="W149" s="65"/>
      <c r="X149" s="65"/>
      <c r="Y149" s="65"/>
      <c r="Z149" s="65"/>
    </row>
    <row r="150" spans="18:28" x14ac:dyDescent="0.25">
      <c r="S150" s="65" t="s">
        <v>64</v>
      </c>
      <c r="T150" s="65"/>
      <c r="U150" s="65" t="s">
        <v>60</v>
      </c>
      <c r="V150" s="65"/>
      <c r="W150" s="65" t="s">
        <v>61</v>
      </c>
      <c r="X150" s="65"/>
      <c r="Y150" s="65" t="s">
        <v>62</v>
      </c>
      <c r="Z150" s="65"/>
      <c r="AA150" s="65" t="s">
        <v>68</v>
      </c>
      <c r="AB150" s="65"/>
    </row>
    <row r="151" spans="18:28" x14ac:dyDescent="0.25">
      <c r="S151" s="42" t="s">
        <v>55</v>
      </c>
      <c r="T151" s="43" t="s">
        <v>63</v>
      </c>
      <c r="U151" s="42" t="s">
        <v>55</v>
      </c>
      <c r="V151" s="43" t="s">
        <v>63</v>
      </c>
      <c r="W151" s="42" t="s">
        <v>55</v>
      </c>
      <c r="X151" s="43" t="s">
        <v>63</v>
      </c>
      <c r="Y151" s="42" t="s">
        <v>55</v>
      </c>
      <c r="Z151" s="43" t="s">
        <v>63</v>
      </c>
      <c r="AA151" s="42" t="s">
        <v>55</v>
      </c>
      <c r="AB151" s="43" t="s">
        <v>63</v>
      </c>
    </row>
    <row r="152" spans="18:28" x14ac:dyDescent="0.25">
      <c r="R152" t="s">
        <v>57</v>
      </c>
      <c r="S152">
        <f t="shared" ref="S152:S154" si="19">IF(ABS(S144)&lt;=ABS(T144),1,2)</f>
        <v>1</v>
      </c>
      <c r="T152">
        <f t="shared" ref="T152:T154" si="20">IF(ABS(T144)&lt;=ABS(S144),1,2)</f>
        <v>2</v>
      </c>
      <c r="U152" s="50">
        <f>RANK(U144,$U144:$V144,1)</f>
        <v>1</v>
      </c>
      <c r="V152">
        <f>RANK(V144,$U144:$V144,1)</f>
        <v>2</v>
      </c>
      <c r="W152" s="50">
        <f>RANK(W144,$W144:$X144,1)</f>
        <v>1</v>
      </c>
      <c r="X152">
        <f>RANK(X144,$W144:$X144,1)</f>
        <v>2</v>
      </c>
      <c r="Y152" s="50">
        <f>RANK(Y144,$Y144:$Z144,1)</f>
        <v>1</v>
      </c>
      <c r="Z152">
        <f>RANK(Z144,$Y144:$Z144,1)</f>
        <v>2</v>
      </c>
    </row>
    <row r="153" spans="18:28" x14ac:dyDescent="0.25">
      <c r="R153" t="s">
        <v>58</v>
      </c>
      <c r="S153">
        <f t="shared" si="19"/>
        <v>1</v>
      </c>
      <c r="T153">
        <f t="shared" si="20"/>
        <v>2</v>
      </c>
      <c r="U153" s="50">
        <f t="shared" ref="U153:V154" si="21">RANK(U145,$U145:$V145,1)</f>
        <v>1</v>
      </c>
      <c r="V153">
        <f t="shared" si="21"/>
        <v>2</v>
      </c>
      <c r="W153" s="50">
        <f t="shared" ref="W153:X154" si="22">RANK(W145,$W145:$X145,1)</f>
        <v>1</v>
      </c>
      <c r="X153">
        <f t="shared" si="22"/>
        <v>2</v>
      </c>
      <c r="Y153" s="50">
        <f t="shared" ref="Y153:Z154" si="23">RANK(Y145,$Y145:$Z145,1)</f>
        <v>1</v>
      </c>
      <c r="Z153">
        <f t="shared" si="23"/>
        <v>2</v>
      </c>
    </row>
    <row r="154" spans="18:28" x14ac:dyDescent="0.25">
      <c r="R154" t="s">
        <v>59</v>
      </c>
      <c r="S154" s="52">
        <f t="shared" si="19"/>
        <v>1</v>
      </c>
      <c r="T154" s="59">
        <f t="shared" si="20"/>
        <v>2</v>
      </c>
      <c r="U154" s="58">
        <f t="shared" si="21"/>
        <v>1</v>
      </c>
      <c r="V154" s="52">
        <f t="shared" si="21"/>
        <v>2</v>
      </c>
      <c r="W154" s="58">
        <f t="shared" si="22"/>
        <v>1</v>
      </c>
      <c r="X154" s="52">
        <f t="shared" si="22"/>
        <v>2</v>
      </c>
      <c r="Y154" s="58">
        <f t="shared" si="23"/>
        <v>1</v>
      </c>
      <c r="Z154" s="52">
        <f t="shared" si="23"/>
        <v>2</v>
      </c>
      <c r="AA154" s="52"/>
      <c r="AB154" s="52"/>
    </row>
    <row r="155" spans="18:28" x14ac:dyDescent="0.25">
      <c r="R155" t="s">
        <v>69</v>
      </c>
      <c r="S155">
        <f>IF(ABS(S147)&lt;=ABS(T147),1,2)</f>
        <v>1</v>
      </c>
      <c r="T155">
        <f>IF(ABS(T147)&lt;=ABS(S147),1,2)</f>
        <v>2</v>
      </c>
      <c r="U155">
        <f>RANK(U147,$U147:$V147,1)</f>
        <v>1</v>
      </c>
      <c r="V155">
        <f>RANK(V147,$U147:$V147,1)</f>
        <v>2</v>
      </c>
      <c r="W155">
        <f>RANK(W147,$W147:$X147,1)</f>
        <v>1</v>
      </c>
      <c r="X155">
        <f>RANK(X147,$W147:$X147,1)</f>
        <v>2</v>
      </c>
      <c r="Y155">
        <f>RANK(Y147,$Y147:$Z147,1)</f>
        <v>1</v>
      </c>
      <c r="Z155">
        <f>RANK(Z147,$Y147:$Z147,1)</f>
        <v>2</v>
      </c>
      <c r="AA155">
        <f>RANK(AA147,$AA147:$AB147,1)</f>
        <v>1</v>
      </c>
      <c r="AB155">
        <f>RANK(AB147,$AA147:$AB147,1)</f>
        <v>2</v>
      </c>
    </row>
    <row r="157" spans="18:28" x14ac:dyDescent="0.25">
      <c r="S157" s="64" t="s">
        <v>66</v>
      </c>
      <c r="T157" s="64"/>
    </row>
    <row r="158" spans="18:28" x14ac:dyDescent="0.25">
      <c r="S158" s="42" t="s">
        <v>55</v>
      </c>
      <c r="T158" s="43" t="s">
        <v>63</v>
      </c>
      <c r="V158" s="52" t="s">
        <v>67</v>
      </c>
    </row>
    <row r="159" spans="18:28" x14ac:dyDescent="0.25">
      <c r="S159" s="51">
        <f>AVERAGE(S155,U155,W155,Y155)</f>
        <v>1</v>
      </c>
      <c r="T159" s="51">
        <f>AVERAGE(T155,V155,X155,Z155)</f>
        <v>2</v>
      </c>
      <c r="V159" s="53" t="str">
        <f>IF(S159&lt;=T159,$S$158,$T$158)</f>
        <v>Returns Only</v>
      </c>
    </row>
    <row r="162" spans="19:20" x14ac:dyDescent="0.25">
      <c r="S162" s="49"/>
      <c r="T162" s="49"/>
    </row>
  </sheetData>
  <mergeCells count="23">
    <mergeCell ref="S157:T157"/>
    <mergeCell ref="AA142:AB142"/>
    <mergeCell ref="S149:Z149"/>
    <mergeCell ref="S150:T150"/>
    <mergeCell ref="U150:V150"/>
    <mergeCell ref="W150:X150"/>
    <mergeCell ref="Y150:Z150"/>
    <mergeCell ref="AA150:AB150"/>
    <mergeCell ref="S142:T142"/>
    <mergeCell ref="U142:V142"/>
    <mergeCell ref="W142:X142"/>
    <mergeCell ref="Y142:Z142"/>
    <mergeCell ref="U103:V103"/>
    <mergeCell ref="W103:X103"/>
    <mergeCell ref="Y103:Z103"/>
    <mergeCell ref="F104:H104"/>
    <mergeCell ref="O104:Q104"/>
    <mergeCell ref="S103:T103"/>
    <mergeCell ref="C2:E2"/>
    <mergeCell ref="F2:Q2"/>
    <mergeCell ref="C3:E3"/>
    <mergeCell ref="F3:H3"/>
    <mergeCell ref="I3:Q3"/>
  </mergeCells>
  <pageMargins left="0.7" right="0.7" top="0.75" bottom="0.75" header="0.3" footer="0.3"/>
  <customProperties>
    <customPr name="OrphanNamesChecked" r:id="rId1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EC95F-02F5-4611-A3D9-F1BB7FEAC9ED}">
  <dimension ref="B2:AB162"/>
  <sheetViews>
    <sheetView topLeftCell="J1" workbookViewId="0">
      <pane ySplit="4" topLeftCell="A132" activePane="bottomLeft" state="frozen"/>
      <selection activeCell="R159" sqref="R159"/>
      <selection pane="bottomLeft" activeCell="R159" sqref="R159"/>
    </sheetView>
  </sheetViews>
  <sheetFormatPr defaultRowHeight="15" x14ac:dyDescent="0.25"/>
  <cols>
    <col min="2" max="2" width="14.7109375" bestFit="1" customWidth="1"/>
    <col min="3" max="17" width="13" customWidth="1"/>
    <col min="18" max="18" width="22.5703125" bestFit="1" customWidth="1"/>
    <col min="19" max="19" width="13.28515625" bestFit="1" customWidth="1"/>
    <col min="20" max="20" width="12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2.140625" bestFit="1" customWidth="1"/>
    <col min="25" max="26" width="20" bestFit="1" customWidth="1"/>
    <col min="27" max="28" width="14.7109375" customWidth="1"/>
  </cols>
  <sheetData>
    <row r="2" spans="2:17" x14ac:dyDescent="0.25">
      <c r="C2" s="61" t="s">
        <v>41</v>
      </c>
      <c r="D2" s="61"/>
      <c r="E2" s="61"/>
      <c r="F2" s="61" t="s">
        <v>44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x14ac:dyDescent="0.25">
      <c r="C3" s="62"/>
      <c r="D3" s="62"/>
      <c r="E3" s="62"/>
      <c r="F3" s="63" t="s">
        <v>55</v>
      </c>
      <c r="G3" s="63"/>
      <c r="H3" s="63"/>
      <c r="I3" s="63" t="s">
        <v>56</v>
      </c>
      <c r="J3" s="63"/>
      <c r="K3" s="63"/>
      <c r="L3" s="63"/>
      <c r="M3" s="63"/>
      <c r="N3" s="63"/>
      <c r="O3" s="63"/>
      <c r="P3" s="63"/>
      <c r="Q3" s="63"/>
    </row>
    <row r="4" spans="2:17" x14ac:dyDescent="0.25">
      <c r="B4" t="s">
        <v>0</v>
      </c>
      <c r="C4" s="26" t="s">
        <v>42</v>
      </c>
      <c r="D4" s="26" t="s">
        <v>43</v>
      </c>
      <c r="E4" s="26" t="s">
        <v>45</v>
      </c>
      <c r="F4" s="26" t="s">
        <v>49</v>
      </c>
      <c r="G4" s="26" t="s">
        <v>50</v>
      </c>
      <c r="H4" s="26" t="s">
        <v>51</v>
      </c>
      <c r="I4" s="26" t="s">
        <v>46</v>
      </c>
      <c r="J4" s="26" t="s">
        <v>47</v>
      </c>
      <c r="K4" s="26" t="s">
        <v>48</v>
      </c>
      <c r="L4" s="26" t="s">
        <v>52</v>
      </c>
      <c r="M4" s="26" t="s">
        <v>53</v>
      </c>
      <c r="N4" s="26" t="s">
        <v>54</v>
      </c>
      <c r="O4" s="26" t="s">
        <v>49</v>
      </c>
      <c r="P4" s="26" t="s">
        <v>50</v>
      </c>
      <c r="Q4" s="26" t="s">
        <v>51</v>
      </c>
    </row>
    <row r="5" spans="2:17" x14ac:dyDescent="0.25">
      <c r="B5" s="27">
        <v>41670</v>
      </c>
      <c r="C5" s="30">
        <f>Sales!P148</f>
        <v>35631762</v>
      </c>
      <c r="D5" s="30">
        <f>Returns!P149</f>
        <v>29924741</v>
      </c>
      <c r="E5" s="31">
        <f>IFERROR(D5/C5,0)</f>
        <v>0.83983332061995697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2:17" x14ac:dyDescent="0.25">
      <c r="B6" s="27">
        <v>41698</v>
      </c>
      <c r="C6" s="30">
        <f>Sales!P149</f>
        <v>37047862</v>
      </c>
      <c r="D6" s="30">
        <f>Returns!P150</f>
        <v>23305088</v>
      </c>
      <c r="E6" s="31">
        <f t="shared" ref="E6:E69" si="0">IFERROR(D6/C6,0)</f>
        <v>0.62905352001149217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2:17" x14ac:dyDescent="0.25">
      <c r="B7" s="27">
        <v>41729</v>
      </c>
      <c r="C7" s="30">
        <f>Sales!P150</f>
        <v>46560853</v>
      </c>
      <c r="D7" s="30">
        <f>Returns!P151</f>
        <v>30344139</v>
      </c>
      <c r="E7" s="31">
        <f t="shared" si="0"/>
        <v>0.65170925884884456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2:17" x14ac:dyDescent="0.25">
      <c r="B8" s="27">
        <v>41759</v>
      </c>
      <c r="C8" s="30">
        <f>Sales!P151</f>
        <v>46220023</v>
      </c>
      <c r="D8" s="30">
        <f>Returns!P152</f>
        <v>36058310</v>
      </c>
      <c r="E8" s="31">
        <f t="shared" si="0"/>
        <v>0.78014478703310031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2:17" x14ac:dyDescent="0.25">
      <c r="B9" s="27">
        <v>41790</v>
      </c>
      <c r="C9" s="30">
        <f>Sales!P152</f>
        <v>53003231</v>
      </c>
      <c r="D9" s="30">
        <f>Returns!P153</f>
        <v>41818494</v>
      </c>
      <c r="E9" s="31">
        <f t="shared" si="0"/>
        <v>0.78898009066654828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2:17" x14ac:dyDescent="0.25">
      <c r="B10" s="27">
        <v>41820</v>
      </c>
      <c r="C10" s="30">
        <f>Sales!P153</f>
        <v>59506296</v>
      </c>
      <c r="D10" s="30">
        <f>Returns!P154</f>
        <v>37899833</v>
      </c>
      <c r="E10" s="31">
        <f t="shared" si="0"/>
        <v>0.63690458905390446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2:17" x14ac:dyDescent="0.25">
      <c r="B11" s="27">
        <v>41851</v>
      </c>
      <c r="C11" s="30">
        <f>Sales!P154</f>
        <v>78666191</v>
      </c>
      <c r="D11" s="30">
        <f>Returns!P155</f>
        <v>48769883</v>
      </c>
      <c r="E11" s="31">
        <f t="shared" si="0"/>
        <v>0.61995988848627492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2:17" x14ac:dyDescent="0.25">
      <c r="B12" s="27">
        <v>41882</v>
      </c>
      <c r="C12" s="30">
        <f>Sales!P155</f>
        <v>56635403</v>
      </c>
      <c r="D12" s="30">
        <f>Returns!P156</f>
        <v>44743611</v>
      </c>
      <c r="E12" s="31">
        <f t="shared" si="0"/>
        <v>0.79002900358985706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2:17" x14ac:dyDescent="0.25">
      <c r="B13" s="27">
        <v>41912</v>
      </c>
      <c r="C13" s="30">
        <f>Sales!P156</f>
        <v>46714785</v>
      </c>
      <c r="D13" s="30">
        <f>Returns!P157</f>
        <v>43707797</v>
      </c>
      <c r="E13" s="31">
        <f t="shared" si="0"/>
        <v>0.9356309142812067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x14ac:dyDescent="0.25">
      <c r="B14" s="27">
        <v>41943</v>
      </c>
      <c r="C14" s="30">
        <f>Sales!P157</f>
        <v>44336522</v>
      </c>
      <c r="D14" s="30">
        <f>Returns!P158</f>
        <v>40610742</v>
      </c>
      <c r="E14" s="31">
        <f t="shared" si="0"/>
        <v>0.91596589376135551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2:17" x14ac:dyDescent="0.25">
      <c r="B15" s="27">
        <v>41973</v>
      </c>
      <c r="C15" s="30">
        <f>Sales!P158</f>
        <v>36726163</v>
      </c>
      <c r="D15" s="30">
        <f>Returns!P159</f>
        <v>27237737</v>
      </c>
      <c r="E15" s="31">
        <f t="shared" si="0"/>
        <v>0.74164396100948526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2:17" x14ac:dyDescent="0.25">
      <c r="B16" s="27">
        <v>42004</v>
      </c>
      <c r="C16" s="30">
        <f>Sales!P159</f>
        <v>40772304</v>
      </c>
      <c r="D16" s="30">
        <f>Returns!P160</f>
        <v>27510577</v>
      </c>
      <c r="E16" s="31">
        <f t="shared" si="0"/>
        <v>0.67473687530633542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2:17" x14ac:dyDescent="0.25">
      <c r="B17" s="27">
        <v>42035</v>
      </c>
      <c r="C17" s="30">
        <f>Sales!P160</f>
        <v>38255123</v>
      </c>
      <c r="D17" s="30">
        <f>Returns!P161</f>
        <v>29264175</v>
      </c>
      <c r="E17" s="31">
        <f t="shared" si="0"/>
        <v>0.76497401406865162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7" x14ac:dyDescent="0.25">
      <c r="B18" s="27">
        <v>42063</v>
      </c>
      <c r="C18" s="30">
        <f>Sales!P161</f>
        <v>38145826</v>
      </c>
      <c r="D18" s="30">
        <f>Returns!P162</f>
        <v>25431972</v>
      </c>
      <c r="E18" s="31">
        <f t="shared" si="0"/>
        <v>0.6667039271872105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2:17" x14ac:dyDescent="0.25">
      <c r="B19" s="27">
        <v>42094</v>
      </c>
      <c r="C19" s="30">
        <f>Sales!P162</f>
        <v>47605515</v>
      </c>
      <c r="D19" s="30">
        <f>Returns!P163</f>
        <v>35245366</v>
      </c>
      <c r="E19" s="31">
        <f t="shared" si="0"/>
        <v>0.74036308608361867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2:17" x14ac:dyDescent="0.25">
      <c r="B20" s="27">
        <v>42124</v>
      </c>
      <c r="C20" s="30">
        <f>Sales!P163</f>
        <v>45052301</v>
      </c>
      <c r="D20" s="30">
        <f>Returns!P164</f>
        <v>39772245</v>
      </c>
      <c r="E20" s="31">
        <f t="shared" si="0"/>
        <v>0.8828016353704109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2:17" x14ac:dyDescent="0.25">
      <c r="B21" s="27">
        <v>42155</v>
      </c>
      <c r="C21" s="30">
        <f>Sales!P164</f>
        <v>53650175</v>
      </c>
      <c r="D21" s="30">
        <f>Returns!P165</f>
        <v>38619679</v>
      </c>
      <c r="E21" s="31">
        <f t="shared" si="0"/>
        <v>0.71984255410164089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2:17" x14ac:dyDescent="0.25">
      <c r="B22" s="27">
        <v>42185</v>
      </c>
      <c r="C22" s="30">
        <f>Sales!P165</f>
        <v>65657087</v>
      </c>
      <c r="D22" s="30">
        <f>Returns!P166</f>
        <v>43353034</v>
      </c>
      <c r="E22" s="31">
        <f t="shared" si="0"/>
        <v>0.66029481326212358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2:17" x14ac:dyDescent="0.25">
      <c r="B23" s="27">
        <v>42216</v>
      </c>
      <c r="C23" s="30">
        <f>Sales!P166</f>
        <v>89959825</v>
      </c>
      <c r="D23" s="30">
        <f>Returns!P167</f>
        <v>50258468</v>
      </c>
      <c r="E23" s="31">
        <f t="shared" si="0"/>
        <v>0.55867680934239261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2:17" x14ac:dyDescent="0.25">
      <c r="B24" s="28">
        <v>42247</v>
      </c>
      <c r="C24" s="30">
        <f>Sales!P167</f>
        <v>51972664</v>
      </c>
      <c r="D24" s="30">
        <f>Returns!P168</f>
        <v>48082725</v>
      </c>
      <c r="E24" s="31">
        <f t="shared" si="0"/>
        <v>0.92515413487367126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2:17" x14ac:dyDescent="0.25">
      <c r="B25" s="28">
        <v>42277</v>
      </c>
      <c r="C25" s="30">
        <f>Sales!P168</f>
        <v>43386791</v>
      </c>
      <c r="D25" s="30">
        <f>Returns!P169</f>
        <v>44803620</v>
      </c>
      <c r="E25" s="31">
        <f t="shared" si="0"/>
        <v>1.0326557684342224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7" x14ac:dyDescent="0.25">
      <c r="B26" s="28">
        <v>42308</v>
      </c>
      <c r="C26" s="30">
        <f>Sales!P169</f>
        <v>41627729</v>
      </c>
      <c r="D26" s="30">
        <f>Returns!P170</f>
        <v>40334853</v>
      </c>
      <c r="E26" s="31">
        <f t="shared" si="0"/>
        <v>0.96894195213003331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2:17" x14ac:dyDescent="0.25">
      <c r="B27" s="28">
        <v>42338</v>
      </c>
      <c r="C27" s="30">
        <f>Sales!P170</f>
        <v>39770278</v>
      </c>
      <c r="D27" s="30">
        <f>Returns!P171</f>
        <v>31867440</v>
      </c>
      <c r="E27" s="31">
        <f t="shared" si="0"/>
        <v>0.80128783610715515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x14ac:dyDescent="0.25">
      <c r="B28" s="28">
        <v>42369</v>
      </c>
      <c r="C28" s="30">
        <f>Sales!P171</f>
        <v>38744501</v>
      </c>
      <c r="D28" s="30">
        <f>Returns!P172</f>
        <v>27932035</v>
      </c>
      <c r="E28" s="31">
        <f t="shared" si="0"/>
        <v>0.72092901648159047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2:17" x14ac:dyDescent="0.25">
      <c r="B29" s="27">
        <v>42400</v>
      </c>
      <c r="C29" s="30">
        <f>Sales!P172</f>
        <v>36982961</v>
      </c>
      <c r="D29" s="30">
        <f>Returns!P173</f>
        <v>29191535</v>
      </c>
      <c r="E29" s="31">
        <f t="shared" si="0"/>
        <v>0.78932389972776917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7" x14ac:dyDescent="0.25">
      <c r="B30" s="27">
        <v>42429</v>
      </c>
      <c r="C30" s="30">
        <f>Sales!P173</f>
        <v>37570771</v>
      </c>
      <c r="D30" s="30">
        <f>Returns!P174</f>
        <v>30557692</v>
      </c>
      <c r="E30" s="31">
        <f t="shared" si="0"/>
        <v>0.81333683570134885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2:17" x14ac:dyDescent="0.25">
      <c r="B31" s="27">
        <v>42460</v>
      </c>
      <c r="C31" s="30">
        <f>Sales!P174</f>
        <v>43280963</v>
      </c>
      <c r="D31" s="30">
        <f>Returns!P175</f>
        <v>34230876</v>
      </c>
      <c r="E31" s="31">
        <f t="shared" si="0"/>
        <v>0.7908991304098294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17" x14ac:dyDescent="0.25">
      <c r="B32" s="27">
        <v>42490</v>
      </c>
      <c r="C32" s="30">
        <f>Sales!P175</f>
        <v>49683217</v>
      </c>
      <c r="D32" s="30">
        <f>Returns!P176</f>
        <v>38505946</v>
      </c>
      <c r="E32" s="31">
        <f t="shared" si="0"/>
        <v>0.7750292417658865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2:17" x14ac:dyDescent="0.25">
      <c r="B33" s="27">
        <v>42521</v>
      </c>
      <c r="C33" s="30">
        <f>Sales!P176</f>
        <v>62981373</v>
      </c>
      <c r="D33" s="30">
        <f>Returns!P177</f>
        <v>38708060</v>
      </c>
      <c r="E33" s="31">
        <f t="shared" si="0"/>
        <v>0.61459536615691124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2:17" x14ac:dyDescent="0.25">
      <c r="B34" s="27">
        <v>42551</v>
      </c>
      <c r="C34" s="30">
        <f>Sales!P177</f>
        <v>60144020</v>
      </c>
      <c r="D34" s="30">
        <f>Returns!P178</f>
        <v>41813329</v>
      </c>
      <c r="E34" s="31">
        <f t="shared" si="0"/>
        <v>0.69522005679035093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2:17" x14ac:dyDescent="0.25">
      <c r="B35" s="27">
        <v>42582</v>
      </c>
      <c r="C35" s="30">
        <f>Sales!P178</f>
        <v>71246589</v>
      </c>
      <c r="D35" s="30">
        <f>Returns!P179</f>
        <v>44154542</v>
      </c>
      <c r="E35" s="31">
        <f t="shared" si="0"/>
        <v>0.6197425395340681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2:17" x14ac:dyDescent="0.25">
      <c r="B36" s="27">
        <v>42613</v>
      </c>
      <c r="C36" s="30">
        <f>Sales!P179</f>
        <v>54900813</v>
      </c>
      <c r="D36" s="30">
        <f>Returns!P180</f>
        <v>49849598</v>
      </c>
      <c r="E36" s="31">
        <f t="shared" si="0"/>
        <v>0.90799380329759416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2:17" x14ac:dyDescent="0.25">
      <c r="B37" s="27">
        <v>42643</v>
      </c>
      <c r="C37" s="30">
        <f>Sales!P180</f>
        <v>41811147</v>
      </c>
      <c r="D37" s="30">
        <f>Returns!P181</f>
        <v>42654365</v>
      </c>
      <c r="E37" s="31">
        <f t="shared" si="0"/>
        <v>1.0201673013179955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x14ac:dyDescent="0.25">
      <c r="B38" s="27">
        <v>42674</v>
      </c>
      <c r="C38" s="30">
        <f>Sales!P181</f>
        <v>35055655</v>
      </c>
      <c r="D38" s="30">
        <f>Returns!P182</f>
        <v>35280057</v>
      </c>
      <c r="E38" s="31">
        <f t="shared" si="0"/>
        <v>1.0064013067221251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2:17" x14ac:dyDescent="0.25">
      <c r="B39" s="27">
        <v>42704</v>
      </c>
      <c r="C39" s="30">
        <f>Sales!P182</f>
        <v>39627162</v>
      </c>
      <c r="D39" s="30">
        <f>Returns!P183</f>
        <v>33808131</v>
      </c>
      <c r="E39" s="31">
        <f t="shared" si="0"/>
        <v>0.85315549470840224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2:17" x14ac:dyDescent="0.25">
      <c r="B40" s="27">
        <v>42735</v>
      </c>
      <c r="C40" s="30">
        <f>Sales!P183</f>
        <v>37870168</v>
      </c>
      <c r="D40" s="30">
        <f>Returns!P184</f>
        <v>25448704</v>
      </c>
      <c r="E40" s="31">
        <f t="shared" si="0"/>
        <v>0.67199870885178015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2:17" x14ac:dyDescent="0.25">
      <c r="B41" s="27">
        <v>42766</v>
      </c>
      <c r="C41" s="30">
        <f>Sales!P184</f>
        <v>37476376</v>
      </c>
      <c r="D41" s="30">
        <f>Returns!P185</f>
        <v>30923102</v>
      </c>
      <c r="E41" s="31">
        <f t="shared" si="0"/>
        <v>0.82513586692587348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2:17" x14ac:dyDescent="0.25">
      <c r="B42" s="27">
        <v>42794</v>
      </c>
      <c r="C42" s="30">
        <f>Sales!P185</f>
        <v>36415635</v>
      </c>
      <c r="D42" s="30">
        <f>Returns!P186</f>
        <v>27175483</v>
      </c>
      <c r="E42" s="31">
        <f t="shared" si="0"/>
        <v>0.74625866060004176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2:17" x14ac:dyDescent="0.25">
      <c r="B43" s="27">
        <v>42825</v>
      </c>
      <c r="C43" s="30">
        <f>Sales!P186</f>
        <v>43374505</v>
      </c>
      <c r="D43" s="30">
        <f>Returns!P187</f>
        <v>32842873</v>
      </c>
      <c r="E43" s="31">
        <f t="shared" si="0"/>
        <v>0.75719303309628549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2:17" x14ac:dyDescent="0.25">
      <c r="B44" s="27">
        <v>42855</v>
      </c>
      <c r="C44" s="30">
        <f>Sales!P187</f>
        <v>45330908</v>
      </c>
      <c r="D44" s="30">
        <f>Returns!P188</f>
        <v>34185570</v>
      </c>
      <c r="E44" s="31">
        <f t="shared" si="0"/>
        <v>0.75413380204076208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7" x14ac:dyDescent="0.25">
      <c r="B45" s="27">
        <v>42886</v>
      </c>
      <c r="C45" s="30">
        <f>Sales!P188</f>
        <v>53031723</v>
      </c>
      <c r="D45" s="30">
        <f>Returns!P189</f>
        <v>43428286</v>
      </c>
      <c r="E45" s="31">
        <f t="shared" si="0"/>
        <v>0.81891146550150751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x14ac:dyDescent="0.25">
      <c r="B46" s="27">
        <v>42916</v>
      </c>
      <c r="C46" s="30">
        <f>Sales!P189</f>
        <v>65826993</v>
      </c>
      <c r="D46" s="30">
        <f>Returns!P190</f>
        <v>42194622</v>
      </c>
      <c r="E46" s="31">
        <f t="shared" si="0"/>
        <v>0.64099270036533496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7" x14ac:dyDescent="0.25">
      <c r="B47" s="27">
        <v>42947</v>
      </c>
      <c r="C47" s="30">
        <f>Sales!P190</f>
        <v>78904154</v>
      </c>
      <c r="D47" s="30">
        <f>Returns!P191</f>
        <v>48328641</v>
      </c>
      <c r="E47" s="31">
        <f t="shared" si="0"/>
        <v>0.61249805681967007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7" x14ac:dyDescent="0.25">
      <c r="B48" s="27">
        <v>42978</v>
      </c>
      <c r="C48" s="30">
        <f>Sales!P191</f>
        <v>56192363</v>
      </c>
      <c r="D48" s="30">
        <f>Returns!P192</f>
        <v>51906188</v>
      </c>
      <c r="E48" s="31">
        <f t="shared" si="0"/>
        <v>0.92372317569204199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2:17" x14ac:dyDescent="0.25">
      <c r="B49" s="27">
        <v>43008</v>
      </c>
      <c r="C49" s="30">
        <f>Sales!P192</f>
        <v>45202387</v>
      </c>
      <c r="D49" s="30">
        <f>Returns!P193</f>
        <v>43815920</v>
      </c>
      <c r="E49" s="31">
        <f t="shared" si="0"/>
        <v>0.96932757113025914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2:17" x14ac:dyDescent="0.25">
      <c r="B50" s="27">
        <v>43039</v>
      </c>
      <c r="C50" s="30">
        <f>Sales!P193</f>
        <v>39842995</v>
      </c>
      <c r="D50" s="30">
        <f>Returns!P194</f>
        <v>40053675</v>
      </c>
      <c r="E50" s="31">
        <f t="shared" si="0"/>
        <v>1.0052877550997359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2:17" x14ac:dyDescent="0.25">
      <c r="B51" s="27">
        <v>43069</v>
      </c>
      <c r="C51" s="30">
        <f>Sales!P194</f>
        <v>39364219</v>
      </c>
      <c r="D51" s="30">
        <f>Returns!P195</f>
        <v>29927088</v>
      </c>
      <c r="E51" s="31">
        <f t="shared" si="0"/>
        <v>0.76026119049891472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2:17" x14ac:dyDescent="0.25">
      <c r="B52" s="27">
        <v>43100</v>
      </c>
      <c r="C52" s="30">
        <f>Sales!P195</f>
        <v>39083463</v>
      </c>
      <c r="D52" s="30">
        <f>Returns!P196</f>
        <v>28996844</v>
      </c>
      <c r="E52" s="31">
        <f t="shared" si="0"/>
        <v>0.74192105238985606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2:17" x14ac:dyDescent="0.25">
      <c r="B53" s="27">
        <v>43131</v>
      </c>
      <c r="C53" s="30">
        <f>Sales!P196</f>
        <v>37694041</v>
      </c>
      <c r="D53" s="30">
        <f>Returns!P197</f>
        <v>30138335</v>
      </c>
      <c r="E53" s="31">
        <f t="shared" si="0"/>
        <v>0.79955171163526884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2:17" x14ac:dyDescent="0.25">
      <c r="B54" s="27">
        <v>43159</v>
      </c>
      <c r="C54" s="30">
        <f>Sales!P197</f>
        <v>35602710</v>
      </c>
      <c r="D54" s="30">
        <f>Returns!P198</f>
        <v>22074934</v>
      </c>
      <c r="E54" s="31">
        <f t="shared" si="0"/>
        <v>0.62003521642032311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2:17" x14ac:dyDescent="0.25">
      <c r="B55" s="27">
        <v>43190</v>
      </c>
      <c r="C55" s="30">
        <f>Sales!P198</f>
        <v>45169051</v>
      </c>
      <c r="D55" s="30">
        <f>Returns!P199</f>
        <v>33264997</v>
      </c>
      <c r="E55" s="31">
        <f t="shared" si="0"/>
        <v>0.73645552128159608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2:17" x14ac:dyDescent="0.25">
      <c r="B56" s="27">
        <v>43220</v>
      </c>
      <c r="C56" s="30">
        <f>Sales!P199</f>
        <v>44582079</v>
      </c>
      <c r="D56" s="30">
        <f>Returns!P200</f>
        <v>34408357</v>
      </c>
      <c r="E56" s="31">
        <f t="shared" si="0"/>
        <v>0.77179794598632334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2:17" x14ac:dyDescent="0.25">
      <c r="B57" s="27">
        <v>43251</v>
      </c>
      <c r="C57" s="30">
        <f>Sales!P200</f>
        <v>63239220</v>
      </c>
      <c r="D57" s="30">
        <f>Returns!P201</f>
        <v>52087844</v>
      </c>
      <c r="E57" s="31">
        <f t="shared" si="0"/>
        <v>0.82366360622411217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7" x14ac:dyDescent="0.25">
      <c r="B58" s="27">
        <v>43281</v>
      </c>
      <c r="C58" s="30">
        <f>Sales!P201</f>
        <v>66625479</v>
      </c>
      <c r="D58" s="30">
        <f>Returns!P202</f>
        <v>41952813</v>
      </c>
      <c r="E58" s="31">
        <f t="shared" si="0"/>
        <v>0.62968122150386341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7" x14ac:dyDescent="0.25">
      <c r="B59" s="27">
        <v>43312</v>
      </c>
      <c r="C59" s="30">
        <f>Sales!P202</f>
        <v>75366141</v>
      </c>
      <c r="D59" s="30">
        <f>Returns!P203</f>
        <v>49074668</v>
      </c>
      <c r="E59" s="31">
        <f t="shared" si="0"/>
        <v>0.65115007016214355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7" x14ac:dyDescent="0.25">
      <c r="B60" s="27">
        <v>43343</v>
      </c>
      <c r="C60" s="30">
        <f>Sales!P203</f>
        <v>55223485</v>
      </c>
      <c r="D60" s="30">
        <f>Returns!P204</f>
        <v>50638967</v>
      </c>
      <c r="E60" s="31">
        <f t="shared" si="0"/>
        <v>0.91698245773514653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7" x14ac:dyDescent="0.25">
      <c r="B61" s="27">
        <v>43373</v>
      </c>
      <c r="C61" s="30">
        <f>Sales!P204</f>
        <v>38633336</v>
      </c>
      <c r="D61" s="30">
        <f>Returns!P205</f>
        <v>38816662</v>
      </c>
      <c r="E61" s="31">
        <f t="shared" si="0"/>
        <v>1.004745280086607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2:17" x14ac:dyDescent="0.25">
      <c r="B62" s="27">
        <v>43404</v>
      </c>
      <c r="C62" s="30">
        <f>Sales!P205</f>
        <v>36473220</v>
      </c>
      <c r="D62" s="30">
        <f>Returns!P206</f>
        <v>40755343</v>
      </c>
      <c r="E62" s="31">
        <f t="shared" si="0"/>
        <v>1.1174045779341666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2:17" x14ac:dyDescent="0.25">
      <c r="B63" s="27">
        <v>43434</v>
      </c>
      <c r="C63" s="30">
        <f>Sales!P206</f>
        <v>39234701</v>
      </c>
      <c r="D63" s="30">
        <f>Returns!P207</f>
        <v>30841273</v>
      </c>
      <c r="E63" s="31">
        <f t="shared" si="0"/>
        <v>0.78607131477821124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2:17" x14ac:dyDescent="0.25">
      <c r="B64" s="27">
        <v>43465</v>
      </c>
      <c r="C64" s="30">
        <f>Sales!P207</f>
        <v>37270567</v>
      </c>
      <c r="D64" s="30">
        <f>Returns!P208</f>
        <v>27943019</v>
      </c>
      <c r="E64" s="31">
        <f t="shared" si="0"/>
        <v>0.74973420715601136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2:17" x14ac:dyDescent="0.25">
      <c r="B65" s="27">
        <v>43496</v>
      </c>
      <c r="C65" s="30">
        <f>Sales!P208</f>
        <v>39894441</v>
      </c>
      <c r="D65" s="30">
        <f>Returns!P209</f>
        <v>31371203</v>
      </c>
      <c r="E65" s="31">
        <f t="shared" si="0"/>
        <v>0.786355246837523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2:17" x14ac:dyDescent="0.25">
      <c r="B66" s="27">
        <v>43524</v>
      </c>
      <c r="C66" s="30">
        <f>Sales!P209</f>
        <v>37290057</v>
      </c>
      <c r="D66" s="30">
        <f>Returns!P210</f>
        <v>21230394</v>
      </c>
      <c r="E66" s="31">
        <f t="shared" si="0"/>
        <v>0.56933122950174087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2:17" x14ac:dyDescent="0.25">
      <c r="B67" s="27">
        <v>43555</v>
      </c>
      <c r="C67" s="30">
        <f>Sales!P210</f>
        <v>44054214</v>
      </c>
      <c r="D67" s="30">
        <f>Returns!P211</f>
        <v>36130590</v>
      </c>
      <c r="E67" s="31">
        <f t="shared" si="0"/>
        <v>0.82013924933492177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2:17" x14ac:dyDescent="0.25">
      <c r="B68" s="27">
        <v>43585</v>
      </c>
      <c r="C68" s="30">
        <f>Sales!P211</f>
        <v>47893074</v>
      </c>
      <c r="D68" s="30">
        <f>Returns!P212</f>
        <v>40868777</v>
      </c>
      <c r="E68" s="31">
        <f t="shared" si="0"/>
        <v>0.8533337617877691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2:17" x14ac:dyDescent="0.25">
      <c r="B69" s="27">
        <v>43616</v>
      </c>
      <c r="C69" s="30">
        <f>Sales!P212</f>
        <v>53811030</v>
      </c>
      <c r="D69" s="30">
        <f>Returns!P213</f>
        <v>40363529</v>
      </c>
      <c r="E69" s="31">
        <f t="shared" si="0"/>
        <v>0.75009768443384195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2:17" x14ac:dyDescent="0.25">
      <c r="B70" s="27">
        <v>43646</v>
      </c>
      <c r="C70" s="30">
        <f>Sales!P213</f>
        <v>61612156</v>
      </c>
      <c r="D70" s="30">
        <f>Returns!P214</f>
        <v>39047553</v>
      </c>
      <c r="E70" s="31">
        <f t="shared" ref="E70:E133" si="1">IFERROR(D70/C70,0)</f>
        <v>0.6337637819393952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2:17" x14ac:dyDescent="0.25">
      <c r="B71" s="27">
        <v>43677</v>
      </c>
      <c r="C71" s="30">
        <f>Sales!P214</f>
        <v>68435158</v>
      </c>
      <c r="D71" s="30">
        <f>Returns!P215</f>
        <v>46967477</v>
      </c>
      <c r="E71" s="31">
        <f t="shared" si="1"/>
        <v>0.68630625503925924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2:17" x14ac:dyDescent="0.25">
      <c r="B72" s="27">
        <v>43708</v>
      </c>
      <c r="C72" s="30">
        <f>Sales!P215</f>
        <v>53120952</v>
      </c>
      <c r="D72" s="30">
        <f>Returns!P216</f>
        <v>46051763</v>
      </c>
      <c r="E72" s="31">
        <f t="shared" si="1"/>
        <v>0.8669227727695844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x14ac:dyDescent="0.25">
      <c r="B73" s="27">
        <v>43738</v>
      </c>
      <c r="C73" s="30">
        <f>Sales!P216</f>
        <v>42036268</v>
      </c>
      <c r="D73" s="30">
        <f>Returns!P217</f>
        <v>41086431</v>
      </c>
      <c r="E73" s="31">
        <f t="shared" si="1"/>
        <v>0.97740434521922837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2:17" x14ac:dyDescent="0.25">
      <c r="B74" s="27">
        <v>43769</v>
      </c>
      <c r="C74" s="30">
        <f>Sales!P217</f>
        <v>37911292</v>
      </c>
      <c r="D74" s="30">
        <f>Returns!P218</f>
        <v>38095069</v>
      </c>
      <c r="E74" s="31">
        <f t="shared" si="1"/>
        <v>1.0048475530720504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2:17" x14ac:dyDescent="0.25">
      <c r="B75" s="27">
        <v>43799</v>
      </c>
      <c r="C75" s="30">
        <f>Sales!P218</f>
        <v>40136581</v>
      </c>
      <c r="D75" s="30">
        <f>Returns!P219</f>
        <v>30073673</v>
      </c>
      <c r="E75" s="31">
        <f t="shared" si="1"/>
        <v>0.74928337817314339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2:17" x14ac:dyDescent="0.25">
      <c r="B76" s="27">
        <v>43830</v>
      </c>
      <c r="C76" s="30">
        <f>Sales!P219</f>
        <v>39994879</v>
      </c>
      <c r="D76" s="30">
        <f>Returns!P220</f>
        <v>27352822</v>
      </c>
      <c r="E76" s="31">
        <f t="shared" si="1"/>
        <v>0.68390810733544161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2:17" x14ac:dyDescent="0.25">
      <c r="B77" s="27">
        <v>43861</v>
      </c>
      <c r="C77" s="30">
        <f>Sales!P220</f>
        <v>34272077</v>
      </c>
      <c r="D77" s="30">
        <f>Returns!P221</f>
        <v>30915928</v>
      </c>
      <c r="E77" s="31">
        <f t="shared" si="1"/>
        <v>0.90207337010826627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2:17" x14ac:dyDescent="0.25">
      <c r="B78" s="27">
        <v>43890</v>
      </c>
      <c r="C78" s="30">
        <f>Sales!P221</f>
        <v>37931845</v>
      </c>
      <c r="D78" s="30">
        <f>Returns!P222</f>
        <v>28236433</v>
      </c>
      <c r="E78" s="31">
        <f t="shared" si="1"/>
        <v>0.74439914536189844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2:17" x14ac:dyDescent="0.25">
      <c r="B79" s="29">
        <v>43921</v>
      </c>
      <c r="C79" s="30">
        <f>Sales!P222</f>
        <v>59557835</v>
      </c>
      <c r="D79" s="30">
        <f>Returns!P223</f>
        <v>31458928.771631885</v>
      </c>
      <c r="E79" s="31">
        <f t="shared" si="1"/>
        <v>0.52820806484372518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2:17" x14ac:dyDescent="0.25">
      <c r="B80" s="29">
        <v>43951</v>
      </c>
      <c r="C80" s="30">
        <f>Sales!P223</f>
        <v>35803195</v>
      </c>
      <c r="D80" s="30">
        <f>Returns!P224</f>
        <v>34468024.878590018</v>
      </c>
      <c r="E80" s="31">
        <f t="shared" si="1"/>
        <v>0.96270807336021313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2:17" x14ac:dyDescent="0.25">
      <c r="B81" s="29">
        <v>43982</v>
      </c>
      <c r="C81" s="30">
        <f>Sales!P224</f>
        <v>48464542</v>
      </c>
      <c r="D81" s="30">
        <f>Returns!P225</f>
        <v>37345560.754139811</v>
      </c>
      <c r="E81" s="31">
        <f t="shared" si="1"/>
        <v>0.77057492370689917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2:17" x14ac:dyDescent="0.25">
      <c r="B82" s="29">
        <v>44012</v>
      </c>
      <c r="C82" s="30">
        <f>Sales!P225</f>
        <v>54756408</v>
      </c>
      <c r="D82" s="30">
        <f>Returns!P226</f>
        <v>38331810.828686647</v>
      </c>
      <c r="E82" s="31">
        <f t="shared" si="1"/>
        <v>0.70004246496020428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2:17" x14ac:dyDescent="0.25">
      <c r="B83" s="29">
        <v>44043</v>
      </c>
      <c r="C83" s="30">
        <f>Sales!P226</f>
        <v>75041783</v>
      </c>
      <c r="D83" s="30">
        <f>Returns!P227</f>
        <v>45081770.709850185</v>
      </c>
      <c r="E83" s="31">
        <f t="shared" si="1"/>
        <v>0.6007555911864485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2:17" x14ac:dyDescent="0.25">
      <c r="B84" s="29">
        <v>44074</v>
      </c>
      <c r="C84" s="30">
        <f>Sales!P227</f>
        <v>60304483</v>
      </c>
      <c r="D84" s="30">
        <f>Returns!P228</f>
        <v>43671733.057101436</v>
      </c>
      <c r="E84" s="31">
        <f t="shared" si="1"/>
        <v>0.72418717290224399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2:17" x14ac:dyDescent="0.25">
      <c r="B85" s="27">
        <v>44104</v>
      </c>
      <c r="C85" s="30">
        <f>Sales!P228</f>
        <v>53929819</v>
      </c>
      <c r="D85" s="30">
        <f>Returns!P229</f>
        <v>46327436</v>
      </c>
      <c r="E85" s="31">
        <f t="shared" si="1"/>
        <v>0.85903192072645373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2:17" x14ac:dyDescent="0.25">
      <c r="B86" s="27">
        <v>44135</v>
      </c>
      <c r="C86" s="30">
        <f>Sales!P229</f>
        <v>38179801</v>
      </c>
      <c r="D86" s="30">
        <f>Returns!P230</f>
        <v>39836841</v>
      </c>
      <c r="E86" s="31">
        <f t="shared" si="1"/>
        <v>1.0434009595806955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2:17" x14ac:dyDescent="0.25">
      <c r="B87" s="27">
        <v>44165</v>
      </c>
      <c r="C87" s="30">
        <f>Sales!P230</f>
        <v>38890101</v>
      </c>
      <c r="D87" s="30">
        <f>Returns!P231</f>
        <v>32649285</v>
      </c>
      <c r="E87" s="31">
        <f t="shared" si="1"/>
        <v>0.83952687600374198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2:17" x14ac:dyDescent="0.25">
      <c r="B88" s="27">
        <v>44196</v>
      </c>
      <c r="C88" s="30">
        <f>Sales!P231</f>
        <v>45136742</v>
      </c>
      <c r="D88" s="30">
        <f>Returns!P232</f>
        <v>27885628</v>
      </c>
      <c r="E88" s="31">
        <f t="shared" si="1"/>
        <v>0.61780329648072518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2:17" x14ac:dyDescent="0.25">
      <c r="B89" s="27">
        <v>44227</v>
      </c>
      <c r="C89" s="30">
        <f>Sales!P232</f>
        <v>39685976</v>
      </c>
      <c r="D89" s="30">
        <f>Returns!P233</f>
        <v>33019050</v>
      </c>
      <c r="E89" s="31">
        <f t="shared" si="1"/>
        <v>0.83200801209979058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2:17" x14ac:dyDescent="0.25">
      <c r="B90" s="27">
        <v>44255</v>
      </c>
      <c r="C90" s="30">
        <f>Sales!P233</f>
        <v>37341918</v>
      </c>
      <c r="D90" s="30">
        <f>Returns!P234</f>
        <v>25456385</v>
      </c>
      <c r="E90" s="31">
        <f t="shared" si="1"/>
        <v>0.68171069841672305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2:17" x14ac:dyDescent="0.25">
      <c r="B91" s="27">
        <v>44286</v>
      </c>
      <c r="C91" s="30">
        <f>Sales!P234</f>
        <v>45153218</v>
      </c>
      <c r="D91" s="30">
        <f>Returns!P235</f>
        <v>40236272</v>
      </c>
      <c r="E91" s="31">
        <f t="shared" si="1"/>
        <v>0.89110530283799483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2:17" x14ac:dyDescent="0.25">
      <c r="B92" s="27">
        <v>44316</v>
      </c>
      <c r="C92" s="30">
        <f>Sales!P235</f>
        <v>46211183</v>
      </c>
      <c r="D92" s="30">
        <f>Returns!P236</f>
        <v>39809774</v>
      </c>
      <c r="E92" s="31">
        <f t="shared" si="1"/>
        <v>0.86147489450767789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2:17" x14ac:dyDescent="0.25">
      <c r="B93" s="27">
        <v>44347</v>
      </c>
      <c r="C93" s="30">
        <f>Sales!P236</f>
        <v>57162620</v>
      </c>
      <c r="D93" s="30">
        <f>Returns!P237</f>
        <v>40948452</v>
      </c>
      <c r="E93" s="31">
        <f t="shared" si="1"/>
        <v>0.71635016029706122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2:17" x14ac:dyDescent="0.25">
      <c r="B94" s="27">
        <v>44377</v>
      </c>
      <c r="C94" s="30">
        <f>Sales!P237</f>
        <v>70556006</v>
      </c>
      <c r="D94" s="30">
        <f>Returns!P238</f>
        <v>44362790</v>
      </c>
      <c r="E94" s="31">
        <f t="shared" si="1"/>
        <v>0.62875993859402979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2:17" x14ac:dyDescent="0.25">
      <c r="B95" s="27">
        <v>44408</v>
      </c>
      <c r="C95" s="30">
        <f>Sales!P238</f>
        <v>88270775</v>
      </c>
      <c r="D95" s="30">
        <f>Returns!P239</f>
        <v>54565652</v>
      </c>
      <c r="E95" s="31">
        <f t="shared" si="1"/>
        <v>0.61816214936370506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2:17" x14ac:dyDescent="0.25">
      <c r="B96" s="27">
        <v>44439</v>
      </c>
      <c r="C96" s="30">
        <f>Sales!P239</f>
        <v>62173709</v>
      </c>
      <c r="D96" s="30">
        <f>Returns!P240</f>
        <v>54194900</v>
      </c>
      <c r="E96" s="31">
        <f t="shared" si="1"/>
        <v>0.87166908443567359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2:26" x14ac:dyDescent="0.25">
      <c r="B97" s="27">
        <v>44469</v>
      </c>
      <c r="C97" s="30">
        <f>Sales!P240</f>
        <v>55033504</v>
      </c>
      <c r="D97" s="30">
        <f>Returns!P241</f>
        <v>45287830</v>
      </c>
      <c r="E97" s="31">
        <f t="shared" si="1"/>
        <v>0.82291380174520601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2:26" x14ac:dyDescent="0.25">
      <c r="B98" s="27">
        <v>44500</v>
      </c>
      <c r="C98" s="30">
        <f>Sales!P241</f>
        <v>44244673</v>
      </c>
      <c r="D98" s="30">
        <f>Returns!P242</f>
        <v>46443190</v>
      </c>
      <c r="E98" s="31">
        <f t="shared" si="1"/>
        <v>1.049689981887763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2:26" x14ac:dyDescent="0.25">
      <c r="B99" s="27">
        <v>44530</v>
      </c>
      <c r="C99" s="30">
        <f>Sales!P242</f>
        <v>44368024</v>
      </c>
      <c r="D99" s="30">
        <f>Returns!P243</f>
        <v>36196038</v>
      </c>
      <c r="E99" s="31">
        <f t="shared" si="1"/>
        <v>0.81581361387651607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2:26" x14ac:dyDescent="0.25">
      <c r="B100" s="27">
        <v>44561</v>
      </c>
      <c r="C100" s="30">
        <f>Sales!P243</f>
        <v>41460267</v>
      </c>
      <c r="D100" s="30">
        <f>Returns!P244</f>
        <v>25991651.999999985</v>
      </c>
      <c r="E100" s="31">
        <f t="shared" si="1"/>
        <v>0.62690507998899248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26" x14ac:dyDescent="0.25">
      <c r="B101" s="27">
        <v>44592</v>
      </c>
      <c r="C101" s="30">
        <f>Sales!P244</f>
        <v>46085103</v>
      </c>
      <c r="D101" s="30">
        <f>Returns!P245</f>
        <v>32116574</v>
      </c>
      <c r="E101" s="31">
        <f t="shared" si="1"/>
        <v>0.69689708624498459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26" x14ac:dyDescent="0.25">
      <c r="B102" s="27">
        <v>44620</v>
      </c>
      <c r="C102" s="30">
        <f>Sales!P245</f>
        <v>41436219</v>
      </c>
      <c r="D102" s="30">
        <f>Returns!P246</f>
        <v>28800970</v>
      </c>
      <c r="E102" s="31">
        <f t="shared" si="1"/>
        <v>0.69506752051870369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2:26" x14ac:dyDescent="0.25">
      <c r="B103" s="27">
        <v>44651</v>
      </c>
      <c r="C103" s="30">
        <f>Sales!P246</f>
        <v>48110023</v>
      </c>
      <c r="D103" s="30">
        <f>Returns!P247</f>
        <v>38625835</v>
      </c>
      <c r="E103" s="31">
        <f t="shared" si="1"/>
        <v>0.80286461305578671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S103" s="65" t="s">
        <v>64</v>
      </c>
      <c r="T103" s="65"/>
      <c r="U103" s="65" t="s">
        <v>60</v>
      </c>
      <c r="V103" s="65"/>
      <c r="W103" s="65" t="s">
        <v>61</v>
      </c>
      <c r="X103" s="65"/>
      <c r="Y103" s="65" t="s">
        <v>62</v>
      </c>
      <c r="Z103" s="65"/>
    </row>
    <row r="104" spans="2:26" x14ac:dyDescent="0.25">
      <c r="B104" s="32">
        <v>44681</v>
      </c>
      <c r="C104" s="33">
        <f>Sales!P247</f>
        <v>50820785</v>
      </c>
      <c r="D104" s="33">
        <f>Returns!P248</f>
        <v>40756294</v>
      </c>
      <c r="E104" s="34">
        <f t="shared" si="1"/>
        <v>0.801961126731907</v>
      </c>
      <c r="F104" s="66" t="s">
        <v>55</v>
      </c>
      <c r="G104" s="66"/>
      <c r="H104" s="66"/>
      <c r="I104" s="33"/>
      <c r="J104" s="33"/>
      <c r="K104" s="33"/>
      <c r="L104" s="33"/>
      <c r="M104" s="33"/>
      <c r="N104" s="33"/>
      <c r="O104" s="67" t="s">
        <v>63</v>
      </c>
      <c r="P104" s="67"/>
      <c r="Q104" s="67"/>
      <c r="S104" s="42" t="s">
        <v>55</v>
      </c>
      <c r="T104" s="43" t="s">
        <v>63</v>
      </c>
      <c r="U104" s="42" t="s">
        <v>55</v>
      </c>
      <c r="V104" s="43" t="s">
        <v>63</v>
      </c>
      <c r="W104" s="42" t="s">
        <v>55</v>
      </c>
      <c r="X104" s="43" t="s">
        <v>63</v>
      </c>
      <c r="Y104" s="42" t="s">
        <v>55</v>
      </c>
      <c r="Z104" s="43" t="s">
        <v>63</v>
      </c>
    </row>
    <row r="105" spans="2:26" x14ac:dyDescent="0.25">
      <c r="B105" s="27">
        <v>44712</v>
      </c>
      <c r="C105" s="30">
        <f>Sales!P248</f>
        <v>57687781</v>
      </c>
      <c r="D105" s="40">
        <f>Returns!P249</f>
        <v>47899809</v>
      </c>
      <c r="E105" s="31">
        <f t="shared" si="1"/>
        <v>0.83032850578877349</v>
      </c>
      <c r="F105" s="35">
        <f>_xlfn.FORECAST.ETS($B105,$D$5:$D$104,$B$5:$B$104,12,1)</f>
        <v>44143095.380880654</v>
      </c>
      <c r="G105" s="35"/>
      <c r="H105" s="35"/>
      <c r="I105" s="30">
        <f>_xlfn.FORECAST.ETS($B105,$C$5:$C$104,$B$5:$B$104,12,1)</f>
        <v>61577471.621747836</v>
      </c>
      <c r="J105" s="30"/>
      <c r="K105" s="30"/>
      <c r="L105" s="31">
        <f>_xlfn.FORECAST.ETS($B105,$E$5:$E$104,$B$5:$B$104,12,1)</f>
        <v>0.69626724986415933</v>
      </c>
      <c r="M105" s="30"/>
      <c r="N105" s="30"/>
      <c r="O105" s="37">
        <f>I105*L105</f>
        <v>42874376.819662683</v>
      </c>
      <c r="P105" s="37"/>
      <c r="Q105" s="37"/>
      <c r="S105" s="35">
        <f>SUM(F108:F116)-SUM($D108:$D116)</f>
        <v>-17119217.663479805</v>
      </c>
      <c r="T105" s="37">
        <f>SUM(O108:O116)-SUM($D108:$D116)</f>
        <v>-18889158.602972627</v>
      </c>
      <c r="U105" s="35">
        <f>ABS(S105)</f>
        <v>17119217.663479805</v>
      </c>
      <c r="V105" s="37">
        <f>ABS(T105)</f>
        <v>18889158.602972627</v>
      </c>
      <c r="W105" s="54">
        <f>U105/SUM(D108:D116)</f>
        <v>4.6679326404424473E-2</v>
      </c>
      <c r="X105" s="55">
        <f>V105/SUM(D108:D116)</f>
        <v>5.1505461129458696E-2</v>
      </c>
      <c r="Y105" s="35">
        <f>S105^2</f>
        <v>293067613409598.94</v>
      </c>
      <c r="Z105" s="37">
        <f>T105^2</f>
        <v>356800312728254.81</v>
      </c>
    </row>
    <row r="106" spans="2:26" x14ac:dyDescent="0.25">
      <c r="B106" s="27">
        <v>44742</v>
      </c>
      <c r="C106" s="30">
        <f>Sales!P249</f>
        <v>65912042</v>
      </c>
      <c r="D106" s="40">
        <f>Returns!P250</f>
        <v>44633969</v>
      </c>
      <c r="E106" s="31">
        <f t="shared" si="1"/>
        <v>0.67717472628142816</v>
      </c>
      <c r="F106" s="35">
        <f t="shared" ref="F106:F116" si="2">_xlfn.FORECAST.ETS($B106,$D$5:$D$104,$B$5:$B$104,12,1)</f>
        <v>44253509.703491665</v>
      </c>
      <c r="G106" s="35"/>
      <c r="H106" s="35"/>
      <c r="I106" s="30">
        <f t="shared" ref="I106:I116" si="3">_xlfn.FORECAST.ETS($B106,$C$5:$C$104,$B$5:$B$104,12,1)</f>
        <v>66465403.475132868</v>
      </c>
      <c r="J106" s="30"/>
      <c r="K106" s="30"/>
      <c r="L106" s="31">
        <f t="shared" ref="L106:L116" si="4">_xlfn.FORECAST.ETS($B106,$E$5:$E$104,$B$5:$B$104,12,1)</f>
        <v>0.65199445251767318</v>
      </c>
      <c r="M106" s="30"/>
      <c r="N106" s="30"/>
      <c r="O106" s="37">
        <f t="shared" ref="O106:P121" si="5">I106*L106</f>
        <v>43335074.350135505</v>
      </c>
      <c r="P106" s="37"/>
      <c r="Q106" s="37"/>
      <c r="S106" s="35"/>
      <c r="T106" s="37"/>
      <c r="U106" s="35"/>
      <c r="V106" s="37"/>
      <c r="W106" s="44"/>
      <c r="X106" s="45"/>
      <c r="Y106" s="35"/>
      <c r="Z106" s="37"/>
    </row>
    <row r="107" spans="2:26" x14ac:dyDescent="0.25">
      <c r="B107" s="27">
        <v>44773</v>
      </c>
      <c r="C107" s="30">
        <f>Sales!P250</f>
        <v>86018095</v>
      </c>
      <c r="D107" s="40">
        <f>Returns!P251</f>
        <v>48549831</v>
      </c>
      <c r="E107" s="31">
        <f t="shared" si="1"/>
        <v>0.5644141619272085</v>
      </c>
      <c r="F107" s="35">
        <f t="shared" si="2"/>
        <v>51466484.591332138</v>
      </c>
      <c r="G107" s="35"/>
      <c r="H107" s="35"/>
      <c r="I107" s="30">
        <f t="shared" si="3"/>
        <v>83849698.075076431</v>
      </c>
      <c r="J107" s="30"/>
      <c r="K107" s="30"/>
      <c r="L107" s="31">
        <f t="shared" si="4"/>
        <v>0.59587970400515</v>
      </c>
      <c r="M107" s="30"/>
      <c r="N107" s="30"/>
      <c r="O107" s="37">
        <f t="shared" si="5"/>
        <v>49964333.269897737</v>
      </c>
      <c r="P107" s="37"/>
      <c r="Q107" s="37"/>
      <c r="S107" s="35"/>
      <c r="T107" s="37"/>
      <c r="U107" s="35"/>
      <c r="V107" s="37"/>
      <c r="W107" s="44"/>
      <c r="X107" s="45"/>
      <c r="Y107" s="35"/>
      <c r="Z107" s="37"/>
    </row>
    <row r="108" spans="2:26" x14ac:dyDescent="0.25">
      <c r="B108" s="27">
        <v>44804</v>
      </c>
      <c r="C108" s="30">
        <f>Sales!P251</f>
        <v>69020456</v>
      </c>
      <c r="D108" s="40">
        <f>Returns!P252</f>
        <v>56830275</v>
      </c>
      <c r="E108" s="31">
        <f t="shared" si="1"/>
        <v>0.82338307066531113</v>
      </c>
      <c r="F108" s="35">
        <f t="shared" si="2"/>
        <v>51419841.104174174</v>
      </c>
      <c r="G108" s="35"/>
      <c r="H108" s="35"/>
      <c r="I108" s="30">
        <f t="shared" si="3"/>
        <v>59006545.972157948</v>
      </c>
      <c r="J108" s="30"/>
      <c r="K108" s="30"/>
      <c r="L108" s="31">
        <f t="shared" si="4"/>
        <v>0.86436993284419272</v>
      </c>
      <c r="M108" s="30"/>
      <c r="N108" s="30"/>
      <c r="O108" s="37">
        <f t="shared" si="5"/>
        <v>51003484.179321937</v>
      </c>
      <c r="P108" s="37"/>
      <c r="Q108" s="37"/>
      <c r="S108" s="35"/>
      <c r="T108" s="37"/>
      <c r="U108" s="35"/>
      <c r="V108" s="37"/>
      <c r="W108" s="44"/>
      <c r="X108" s="45"/>
      <c r="Y108" s="35"/>
      <c r="Z108" s="37"/>
    </row>
    <row r="109" spans="2:26" x14ac:dyDescent="0.25">
      <c r="B109" s="27">
        <v>44834</v>
      </c>
      <c r="C109" s="30">
        <f>Sales!P252</f>
        <v>54518021</v>
      </c>
      <c r="D109" s="40">
        <f>Returns!P253</f>
        <v>48952073</v>
      </c>
      <c r="E109" s="31">
        <f t="shared" si="1"/>
        <v>0.89790627212972385</v>
      </c>
      <c r="F109" s="35">
        <f t="shared" si="2"/>
        <v>46703068.481044881</v>
      </c>
      <c r="G109" s="35"/>
      <c r="H109" s="35"/>
      <c r="I109" s="30">
        <f t="shared" si="3"/>
        <v>48942240.964212775</v>
      </c>
      <c r="J109" s="30"/>
      <c r="K109" s="30"/>
      <c r="L109" s="31">
        <f t="shared" si="4"/>
        <v>0.98034058566262883</v>
      </c>
      <c r="M109" s="30"/>
      <c r="N109" s="30"/>
      <c r="O109" s="37">
        <f t="shared" si="5"/>
        <v>47980065.170497857</v>
      </c>
      <c r="P109" s="37"/>
      <c r="Q109" s="37"/>
      <c r="S109" s="35"/>
      <c r="T109" s="37"/>
      <c r="U109" s="35"/>
      <c r="V109" s="37"/>
      <c r="W109" s="44"/>
      <c r="X109" s="45"/>
      <c r="Y109" s="35"/>
      <c r="Z109" s="37"/>
    </row>
    <row r="110" spans="2:26" x14ac:dyDescent="0.25">
      <c r="B110" s="27">
        <v>44865</v>
      </c>
      <c r="C110" s="30">
        <f>Sales!P253</f>
        <v>52321045</v>
      </c>
      <c r="D110" s="40">
        <f>Returns!P254</f>
        <v>48700824</v>
      </c>
      <c r="E110" s="31">
        <f t="shared" si="1"/>
        <v>0.93080755554480998</v>
      </c>
      <c r="F110" s="35">
        <f t="shared" si="2"/>
        <v>42941845.044392057</v>
      </c>
      <c r="G110" s="35"/>
      <c r="H110" s="35"/>
      <c r="I110" s="30">
        <f t="shared" si="3"/>
        <v>45309962.963609159</v>
      </c>
      <c r="J110" s="30"/>
      <c r="K110" s="30"/>
      <c r="L110" s="31">
        <f t="shared" si="4"/>
        <v>0.94497320292857423</v>
      </c>
      <c r="M110" s="30"/>
      <c r="N110" s="30"/>
      <c r="O110" s="37">
        <f t="shared" si="5"/>
        <v>42816700.826296821</v>
      </c>
      <c r="P110" s="37"/>
      <c r="Q110" s="37"/>
      <c r="S110" s="35"/>
      <c r="T110" s="37"/>
      <c r="U110" s="35"/>
      <c r="V110" s="37"/>
      <c r="W110" s="44"/>
      <c r="X110" s="45"/>
      <c r="Y110" s="35"/>
      <c r="Z110" s="37"/>
    </row>
    <row r="111" spans="2:26" x14ac:dyDescent="0.25">
      <c r="B111" s="27">
        <v>44895</v>
      </c>
      <c r="C111" s="30">
        <f>Sales!P254</f>
        <v>48561454</v>
      </c>
      <c r="D111" s="40">
        <f>Returns!P255</f>
        <v>32780256</v>
      </c>
      <c r="E111" s="31">
        <f t="shared" si="1"/>
        <v>0.67502624612516748</v>
      </c>
      <c r="F111" s="35">
        <f t="shared" si="2"/>
        <v>34859058.376464225</v>
      </c>
      <c r="G111" s="35"/>
      <c r="H111" s="35"/>
      <c r="I111" s="30">
        <f t="shared" si="3"/>
        <v>43670854.017800555</v>
      </c>
      <c r="J111" s="30"/>
      <c r="K111" s="30"/>
      <c r="L111" s="31">
        <f t="shared" si="4"/>
        <v>0.78271015747387451</v>
      </c>
      <c r="M111" s="30"/>
      <c r="N111" s="30"/>
      <c r="O111" s="37">
        <f t="shared" si="5"/>
        <v>34181621.025291257</v>
      </c>
      <c r="P111" s="37"/>
      <c r="Q111" s="37"/>
      <c r="S111" s="35"/>
      <c r="T111" s="37"/>
      <c r="U111" s="35"/>
      <c r="V111" s="37"/>
      <c r="W111" s="44"/>
      <c r="X111" s="45"/>
      <c r="Y111" s="35"/>
      <c r="Z111" s="37"/>
    </row>
    <row r="112" spans="2:26" x14ac:dyDescent="0.25">
      <c r="B112" s="27">
        <v>44926</v>
      </c>
      <c r="C112" s="30">
        <f>Sales!P255</f>
        <v>40346033</v>
      </c>
      <c r="D112" s="40">
        <f>Returns!P256</f>
        <v>27060669</v>
      </c>
      <c r="E112" s="31">
        <f t="shared" si="1"/>
        <v>0.67071449131070704</v>
      </c>
      <c r="F112" s="35">
        <f t="shared" si="2"/>
        <v>30494268.138201736</v>
      </c>
      <c r="G112" s="35"/>
      <c r="H112" s="35"/>
      <c r="I112" s="30">
        <f t="shared" si="3"/>
        <v>44003842.705029041</v>
      </c>
      <c r="J112" s="30"/>
      <c r="K112" s="30"/>
      <c r="L112" s="31">
        <f t="shared" si="4"/>
        <v>0.67667465125197324</v>
      </c>
      <c r="M112" s="30"/>
      <c r="N112" s="30"/>
      <c r="O112" s="37">
        <f t="shared" si="5"/>
        <v>29776284.916172214</v>
      </c>
      <c r="P112" s="37"/>
      <c r="Q112" s="37"/>
      <c r="S112" s="35"/>
      <c r="T112" s="37"/>
      <c r="U112" s="35"/>
      <c r="V112" s="37"/>
      <c r="W112" s="44"/>
      <c r="X112" s="45"/>
      <c r="Y112" s="35"/>
      <c r="Z112" s="37"/>
    </row>
    <row r="113" spans="2:26" x14ac:dyDescent="0.25">
      <c r="B113" s="27">
        <v>44957</v>
      </c>
      <c r="C113" s="30">
        <f>Sales!P256</f>
        <v>48062088</v>
      </c>
      <c r="D113" s="40">
        <f>Returns!P257</f>
        <v>38734534</v>
      </c>
      <c r="E113" s="31">
        <f t="shared" si="1"/>
        <v>0.80592699176947946</v>
      </c>
      <c r="F113" s="35">
        <f t="shared" si="2"/>
        <v>33794249.686253391</v>
      </c>
      <c r="G113" s="35"/>
      <c r="H113" s="35"/>
      <c r="I113" s="30">
        <f t="shared" si="3"/>
        <v>42738320.717428535</v>
      </c>
      <c r="J113" s="30"/>
      <c r="K113" s="30"/>
      <c r="L113" s="31">
        <f t="shared" si="4"/>
        <v>0.77420963004158205</v>
      </c>
      <c r="M113" s="30"/>
      <c r="N113" s="30"/>
      <c r="O113" s="37">
        <f t="shared" si="5"/>
        <v>33088419.471238829</v>
      </c>
      <c r="P113" s="37"/>
      <c r="Q113" s="37"/>
      <c r="S113" s="35"/>
      <c r="T113" s="37"/>
      <c r="U113" s="35"/>
      <c r="V113" s="37"/>
      <c r="W113" s="44"/>
      <c r="X113" s="45"/>
      <c r="Y113" s="35"/>
      <c r="Z113" s="37"/>
    </row>
    <row r="114" spans="2:26" x14ac:dyDescent="0.25">
      <c r="B114" s="27">
        <v>44985</v>
      </c>
      <c r="C114" s="30">
        <f>Sales!P257</f>
        <v>45124148</v>
      </c>
      <c r="D114" s="40">
        <f>Returns!P258</f>
        <v>30486287</v>
      </c>
      <c r="E114" s="31">
        <f t="shared" si="1"/>
        <v>0.67560914391114935</v>
      </c>
      <c r="F114" s="35">
        <f t="shared" si="2"/>
        <v>29985937.83788082</v>
      </c>
      <c r="G114" s="35"/>
      <c r="H114" s="35"/>
      <c r="I114" s="30">
        <f t="shared" si="3"/>
        <v>42573397.241930082</v>
      </c>
      <c r="J114" s="30"/>
      <c r="K114" s="30"/>
      <c r="L114" s="31">
        <f t="shared" si="4"/>
        <v>0.72575402820863277</v>
      </c>
      <c r="M114" s="30"/>
      <c r="N114" s="30"/>
      <c r="O114" s="37">
        <f t="shared" si="5"/>
        <v>30897814.542857055</v>
      </c>
      <c r="P114" s="37"/>
      <c r="Q114" s="37"/>
      <c r="S114" s="35"/>
      <c r="T114" s="37"/>
      <c r="U114" s="35"/>
      <c r="V114" s="37"/>
      <c r="W114" s="44"/>
      <c r="X114" s="45"/>
      <c r="Y114" s="35"/>
      <c r="Z114" s="37"/>
    </row>
    <row r="115" spans="2:26" x14ac:dyDescent="0.25">
      <c r="B115" s="27">
        <v>45016</v>
      </c>
      <c r="C115" s="30">
        <f>Sales!P258</f>
        <v>51588219</v>
      </c>
      <c r="D115" s="40">
        <f>Returns!P259</f>
        <v>37133638</v>
      </c>
      <c r="E115" s="31">
        <f t="shared" si="1"/>
        <v>0.71980848960883881</v>
      </c>
      <c r="F115" s="35">
        <f t="shared" si="2"/>
        <v>38347440.220734537</v>
      </c>
      <c r="G115" s="35"/>
      <c r="H115" s="35"/>
      <c r="I115" s="30">
        <f t="shared" si="3"/>
        <v>50165637.069275618</v>
      </c>
      <c r="J115" s="30"/>
      <c r="K115" s="30"/>
      <c r="L115" s="31">
        <f t="shared" si="4"/>
        <v>0.74433240139216306</v>
      </c>
      <c r="M115" s="30"/>
      <c r="N115" s="30"/>
      <c r="O115" s="37">
        <f t="shared" si="5"/>
        <v>37339909.107141636</v>
      </c>
      <c r="P115" s="37"/>
      <c r="Q115" s="37"/>
      <c r="S115" s="35"/>
      <c r="T115" s="37"/>
      <c r="U115" s="35"/>
      <c r="V115" s="37"/>
      <c r="W115" s="44"/>
      <c r="X115" s="45"/>
      <c r="Y115" s="35"/>
      <c r="Z115" s="37"/>
    </row>
    <row r="116" spans="2:26" x14ac:dyDescent="0.25">
      <c r="B116" s="32">
        <v>45046</v>
      </c>
      <c r="C116" s="33">
        <f>Sales!P259</f>
        <v>50878589</v>
      </c>
      <c r="D116" s="41">
        <f>Returns!P260</f>
        <v>46062333</v>
      </c>
      <c r="E116" s="34">
        <f t="shared" si="1"/>
        <v>0.90533825535138168</v>
      </c>
      <c r="F116" s="36">
        <f t="shared" si="2"/>
        <v>41075962.447374433</v>
      </c>
      <c r="G116" s="36"/>
      <c r="H116" s="36"/>
      <c r="I116" s="33">
        <f t="shared" si="3"/>
        <v>52191680.669474527</v>
      </c>
      <c r="J116" s="33"/>
      <c r="K116" s="33"/>
      <c r="L116" s="34">
        <f t="shared" si="4"/>
        <v>0.78110975993255427</v>
      </c>
      <c r="M116" s="33"/>
      <c r="N116" s="33"/>
      <c r="O116" s="38">
        <f t="shared" si="5"/>
        <v>40767431.158209778</v>
      </c>
      <c r="P116" s="38"/>
      <c r="Q116" s="38"/>
      <c r="S116" s="36"/>
      <c r="T116" s="38"/>
      <c r="U116" s="36"/>
      <c r="V116" s="38"/>
      <c r="W116" s="46"/>
      <c r="X116" s="47"/>
      <c r="Y116" s="36"/>
      <c r="Z116" s="38"/>
    </row>
    <row r="117" spans="2:26" x14ac:dyDescent="0.25">
      <c r="B117" s="27">
        <v>45077</v>
      </c>
      <c r="C117" s="30">
        <f>Sales!P260</f>
        <v>76514923</v>
      </c>
      <c r="D117" s="40">
        <f>Returns!P261</f>
        <v>53144340</v>
      </c>
      <c r="E117" s="31">
        <f t="shared" si="1"/>
        <v>0.6945617654218903</v>
      </c>
      <c r="F117" s="35"/>
      <c r="G117" s="35">
        <f>_xlfn.FORECAST.ETS($B117,$D$5:$D$116,$B$5:$B$116,12,1)</f>
        <v>45689224.775919959</v>
      </c>
      <c r="H117" s="35"/>
      <c r="I117" s="30"/>
      <c r="J117" s="30">
        <f>_xlfn.FORECAST.ETS($B117,$C$5:$C$116,$B$5:$B$116,12,1)</f>
        <v>64171333.257523768</v>
      </c>
      <c r="K117" s="30"/>
      <c r="L117" s="30"/>
      <c r="M117" s="31">
        <f>_xlfn.FORECAST.ETS($B117,$E$5:$E$116,$B$5:$B$116,12,1)</f>
        <v>0.81657145669059916</v>
      </c>
      <c r="N117" s="30"/>
      <c r="O117" s="37"/>
      <c r="P117" s="37">
        <f>J117*M117</f>
        <v>52400479.075874075</v>
      </c>
      <c r="Q117" s="37"/>
      <c r="S117" s="35">
        <f>SUM(G120:G128)-SUM($D120:$D128)</f>
        <v>-13844121.534732461</v>
      </c>
      <c r="T117" s="37">
        <f>SUM(P120:P128)-SUM($D120:$D128)</f>
        <v>21189447.0585621</v>
      </c>
      <c r="U117" s="35">
        <f>ABS(S117)</f>
        <v>13844121.534732461</v>
      </c>
      <c r="V117" s="37">
        <f>ABS(T117)</f>
        <v>21189447.0585621</v>
      </c>
      <c r="W117" s="54">
        <f>U117/SUM(D120:D128)</f>
        <v>3.6134850147952854E-2</v>
      </c>
      <c r="X117" s="55">
        <f>V117/SUM(D120:D128)</f>
        <v>5.5307047995654467E-2</v>
      </c>
      <c r="Y117" s="35">
        <f>S117^2</f>
        <v>191659701068443.06</v>
      </c>
      <c r="Z117" s="37">
        <f>T117^2</f>
        <v>448992666647606</v>
      </c>
    </row>
    <row r="118" spans="2:26" x14ac:dyDescent="0.25">
      <c r="B118" s="27">
        <v>45107</v>
      </c>
      <c r="C118" s="30">
        <f>Sales!P261</f>
        <v>72525017</v>
      </c>
      <c r="D118" s="40">
        <f>Returns!P262</f>
        <v>49195443</v>
      </c>
      <c r="E118" s="31">
        <f t="shared" si="1"/>
        <v>0.67832377067901961</v>
      </c>
      <c r="F118" s="35"/>
      <c r="G118" s="35">
        <f t="shared" ref="G118:G128" si="6">_xlfn.FORECAST.ETS($B118,$D$5:$D$116,$B$5:$B$116,12,1)</f>
        <v>46693598.606501676</v>
      </c>
      <c r="H118" s="35"/>
      <c r="I118" s="30"/>
      <c r="J118" s="30">
        <f t="shared" ref="J118:J128" si="7">_xlfn.FORECAST.ETS($B118,$C$5:$C$116,$B$5:$B$116,12,1)</f>
        <v>69086408.349486798</v>
      </c>
      <c r="K118" s="30"/>
      <c r="L118" s="30"/>
      <c r="M118" s="31">
        <f t="shared" ref="M118:M128" si="8">_xlfn.FORECAST.ETS($B118,$E$5:$E$116,$B$5:$B$116,12,1)</f>
        <v>0.73032889989082073</v>
      </c>
      <c r="N118" s="30"/>
      <c r="O118" s="37"/>
      <c r="P118" s="37">
        <f t="shared" si="5"/>
        <v>50455800.607288703</v>
      </c>
      <c r="Q118" s="37"/>
      <c r="S118" s="35"/>
      <c r="T118" s="37"/>
      <c r="U118" s="35"/>
      <c r="V118" s="37"/>
      <c r="W118" s="44"/>
      <c r="X118" s="45"/>
      <c r="Y118" s="35"/>
      <c r="Z118" s="37"/>
    </row>
    <row r="119" spans="2:26" x14ac:dyDescent="0.25">
      <c r="B119" s="27">
        <v>45138</v>
      </c>
      <c r="C119" s="30">
        <f>Sales!P262</f>
        <v>69229054</v>
      </c>
      <c r="D119" s="40">
        <f>Returns!P263</f>
        <v>53512292</v>
      </c>
      <c r="E119" s="31">
        <f t="shared" si="1"/>
        <v>0.77297447976105527</v>
      </c>
      <c r="F119" s="35"/>
      <c r="G119" s="35">
        <f t="shared" si="6"/>
        <v>53419789.588641964</v>
      </c>
      <c r="H119" s="35"/>
      <c r="I119" s="30"/>
      <c r="J119" s="30">
        <f t="shared" si="7"/>
        <v>86498073.957821831</v>
      </c>
      <c r="K119" s="30"/>
      <c r="L119" s="30"/>
      <c r="M119" s="31">
        <f t="shared" si="8"/>
        <v>0.68856644244445897</v>
      </c>
      <c r="N119" s="30"/>
      <c r="O119" s="37"/>
      <c r="P119" s="37">
        <f t="shared" si="5"/>
        <v>59559671.063435078</v>
      </c>
      <c r="Q119" s="37"/>
      <c r="S119" s="35"/>
      <c r="T119" s="37"/>
      <c r="U119" s="35"/>
      <c r="V119" s="37"/>
      <c r="W119" s="44"/>
      <c r="X119" s="45"/>
      <c r="Y119" s="35"/>
      <c r="Z119" s="37"/>
    </row>
    <row r="120" spans="2:26" x14ac:dyDescent="0.25">
      <c r="B120" s="27">
        <v>45169</v>
      </c>
      <c r="C120" s="30">
        <f>Sales!P263</f>
        <v>67018085</v>
      </c>
      <c r="D120" s="40">
        <f>Returns!P264</f>
        <v>56373867</v>
      </c>
      <c r="E120" s="31">
        <f t="shared" si="1"/>
        <v>0.84117394580880667</v>
      </c>
      <c r="F120" s="35"/>
      <c r="G120" s="35">
        <f t="shared" si="6"/>
        <v>53183831.130209312</v>
      </c>
      <c r="H120" s="35"/>
      <c r="I120" s="30"/>
      <c r="J120" s="30">
        <f t="shared" si="7"/>
        <v>61686990.939846702</v>
      </c>
      <c r="K120" s="30"/>
      <c r="L120" s="30"/>
      <c r="M120" s="31">
        <f t="shared" si="8"/>
        <v>0.9339070615414693</v>
      </c>
      <c r="N120" s="30"/>
      <c r="O120" s="37"/>
      <c r="P120" s="37">
        <f t="shared" si="5"/>
        <v>57609916.443967476</v>
      </c>
      <c r="Q120" s="37"/>
      <c r="S120" s="35"/>
      <c r="T120" s="37"/>
      <c r="U120" s="35"/>
      <c r="V120" s="37"/>
      <c r="W120" s="44"/>
      <c r="X120" s="45"/>
      <c r="Y120" s="35"/>
      <c r="Z120" s="37"/>
    </row>
    <row r="121" spans="2:26" x14ac:dyDescent="0.25">
      <c r="B121" s="27">
        <v>45199</v>
      </c>
      <c r="C121" s="30">
        <f>Sales!P264</f>
        <v>59368132</v>
      </c>
      <c r="D121" s="40">
        <f>Returns!P265</f>
        <v>49763724</v>
      </c>
      <c r="E121" s="31">
        <f t="shared" si="1"/>
        <v>0.83822283645373918</v>
      </c>
      <c r="F121" s="35"/>
      <c r="G121" s="35">
        <f t="shared" si="6"/>
        <v>49491787.234704398</v>
      </c>
      <c r="H121" s="35"/>
      <c r="I121" s="30"/>
      <c r="J121" s="30">
        <f t="shared" si="7"/>
        <v>51641116.878583752</v>
      </c>
      <c r="K121" s="30"/>
      <c r="L121" s="30"/>
      <c r="M121" s="31">
        <f t="shared" si="8"/>
        <v>1.0207840700684168</v>
      </c>
      <c r="N121" s="30"/>
      <c r="O121" s="37"/>
      <c r="P121" s="37">
        <f t="shared" si="5"/>
        <v>52714429.470199533</v>
      </c>
      <c r="Q121" s="37"/>
      <c r="S121" s="35"/>
      <c r="T121" s="37"/>
      <c r="U121" s="35"/>
      <c r="V121" s="37"/>
      <c r="W121" s="44"/>
      <c r="X121" s="45"/>
      <c r="Y121" s="35"/>
      <c r="Z121" s="37"/>
    </row>
    <row r="122" spans="2:26" x14ac:dyDescent="0.25">
      <c r="B122" s="27">
        <v>45230</v>
      </c>
      <c r="C122" s="30">
        <f>Sales!P265</f>
        <v>57789906</v>
      </c>
      <c r="D122" s="40">
        <f>Returns!P266</f>
        <v>41761504</v>
      </c>
      <c r="E122" s="31">
        <f t="shared" si="1"/>
        <v>0.72264357031485738</v>
      </c>
      <c r="F122" s="35"/>
      <c r="G122" s="35">
        <f t="shared" si="6"/>
        <v>44423770.694838688</v>
      </c>
      <c r="H122" s="35"/>
      <c r="I122" s="30"/>
      <c r="J122" s="30">
        <f t="shared" si="7"/>
        <v>48034738.709747732</v>
      </c>
      <c r="K122" s="30"/>
      <c r="L122" s="30"/>
      <c r="M122" s="31">
        <f t="shared" si="8"/>
        <v>1.0597850657904597</v>
      </c>
      <c r="N122" s="30"/>
      <c r="O122" s="37"/>
      <c r="P122" s="37">
        <f t="shared" ref="P122:P128" si="9">J122*M122</f>
        <v>50906498.723737545</v>
      </c>
      <c r="Q122" s="37"/>
      <c r="S122" s="35"/>
      <c r="T122" s="37"/>
      <c r="U122" s="35"/>
      <c r="V122" s="37"/>
      <c r="W122" s="44"/>
      <c r="X122" s="45"/>
      <c r="Y122" s="35"/>
      <c r="Z122" s="37"/>
    </row>
    <row r="123" spans="2:26" x14ac:dyDescent="0.25">
      <c r="B123" s="27">
        <v>45260</v>
      </c>
      <c r="C123" s="30">
        <f>Sales!P266</f>
        <v>52066450</v>
      </c>
      <c r="D123" s="40">
        <f>Returns!P267</f>
        <v>46619900</v>
      </c>
      <c r="E123" s="31">
        <f t="shared" si="1"/>
        <v>0.89539233037781529</v>
      </c>
      <c r="F123" s="35"/>
      <c r="G123" s="35">
        <f t="shared" si="6"/>
        <v>36731402.02689106</v>
      </c>
      <c r="H123" s="35"/>
      <c r="I123" s="30"/>
      <c r="J123" s="30">
        <f t="shared" si="7"/>
        <v>46416582.552253544</v>
      </c>
      <c r="K123" s="30"/>
      <c r="L123" s="30"/>
      <c r="M123" s="31">
        <f t="shared" si="8"/>
        <v>0.85391080072732783</v>
      </c>
      <c r="N123" s="30"/>
      <c r="O123" s="37"/>
      <c r="P123" s="37">
        <f t="shared" si="9"/>
        <v>39635621.174220942</v>
      </c>
      <c r="Q123" s="37"/>
      <c r="S123" s="35"/>
      <c r="T123" s="37"/>
      <c r="U123" s="35"/>
      <c r="V123" s="37"/>
      <c r="W123" s="44"/>
      <c r="X123" s="45"/>
      <c r="Y123" s="35"/>
      <c r="Z123" s="37"/>
    </row>
    <row r="124" spans="2:26" x14ac:dyDescent="0.25">
      <c r="B124" s="27">
        <v>45291</v>
      </c>
      <c r="C124" s="30">
        <f>Sales!P267</f>
        <v>49158718</v>
      </c>
      <c r="D124" s="40">
        <f>Returns!P268</f>
        <v>33088404</v>
      </c>
      <c r="E124" s="31">
        <f t="shared" si="1"/>
        <v>0.67309330564723024</v>
      </c>
      <c r="F124" s="35"/>
      <c r="G124" s="35">
        <f t="shared" si="6"/>
        <v>32823384.884069741</v>
      </c>
      <c r="H124" s="35"/>
      <c r="I124" s="30"/>
      <c r="J124" s="30">
        <f t="shared" si="7"/>
        <v>46766148.013762861</v>
      </c>
      <c r="K124" s="30"/>
      <c r="L124" s="30"/>
      <c r="M124" s="31">
        <f t="shared" si="8"/>
        <v>0.75644594585499536</v>
      </c>
      <c r="N124" s="30"/>
      <c r="O124" s="37"/>
      <c r="P124" s="37">
        <f t="shared" si="9"/>
        <v>35376063.068265557</v>
      </c>
      <c r="Q124" s="37"/>
      <c r="S124" s="35"/>
      <c r="T124" s="37"/>
      <c r="U124" s="35"/>
      <c r="V124" s="37"/>
      <c r="W124" s="44"/>
      <c r="X124" s="45"/>
      <c r="Y124" s="35"/>
      <c r="Z124" s="37"/>
    </row>
    <row r="125" spans="2:26" x14ac:dyDescent="0.25">
      <c r="B125" s="27">
        <v>45322</v>
      </c>
      <c r="C125" s="30">
        <f>Sales!P268</f>
        <v>47389562</v>
      </c>
      <c r="D125" s="40">
        <f>Returns!P269</f>
        <v>34009243</v>
      </c>
      <c r="E125" s="31">
        <f t="shared" si="1"/>
        <v>0.71765261303744488</v>
      </c>
      <c r="F125" s="35"/>
      <c r="G125" s="35">
        <f t="shared" si="6"/>
        <v>35573183.496858552</v>
      </c>
      <c r="H125" s="35"/>
      <c r="I125" s="30"/>
      <c r="J125" s="30">
        <f t="shared" si="7"/>
        <v>45534420.422810584</v>
      </c>
      <c r="K125" s="30"/>
      <c r="L125" s="30"/>
      <c r="M125" s="31">
        <f t="shared" si="8"/>
        <v>0.86614497401622137</v>
      </c>
      <c r="N125" s="30"/>
      <c r="O125" s="37"/>
      <c r="P125" s="37">
        <f t="shared" si="9"/>
        <v>39439409.393958971</v>
      </c>
      <c r="Q125" s="37"/>
      <c r="S125" s="35"/>
      <c r="T125" s="37"/>
      <c r="U125" s="35"/>
      <c r="V125" s="37"/>
      <c r="W125" s="44"/>
      <c r="X125" s="45"/>
      <c r="Y125" s="35"/>
      <c r="Z125" s="37"/>
    </row>
    <row r="126" spans="2:26" x14ac:dyDescent="0.25">
      <c r="B126" s="27">
        <v>45351</v>
      </c>
      <c r="C126" s="30">
        <f>Sales!P269</f>
        <v>46678188</v>
      </c>
      <c r="D126" s="40">
        <f>Returns!P270</f>
        <v>35969575</v>
      </c>
      <c r="E126" s="31">
        <f t="shared" si="1"/>
        <v>0.77058636037885619</v>
      </c>
      <c r="F126" s="35"/>
      <c r="G126" s="35">
        <f t="shared" si="6"/>
        <v>33522750.265672795</v>
      </c>
      <c r="H126" s="35"/>
      <c r="I126" s="30"/>
      <c r="J126" s="30">
        <f t="shared" si="7"/>
        <v>45383418.887149133</v>
      </c>
      <c r="K126" s="30"/>
      <c r="L126" s="30"/>
      <c r="M126" s="31">
        <f t="shared" si="8"/>
        <v>0.77212303618242961</v>
      </c>
      <c r="N126" s="30"/>
      <c r="O126" s="37"/>
      <c r="P126" s="37">
        <f t="shared" si="9"/>
        <v>35041583.183484606</v>
      </c>
      <c r="Q126" s="37"/>
      <c r="S126" s="35"/>
      <c r="T126" s="37"/>
      <c r="U126" s="35"/>
      <c r="V126" s="37"/>
      <c r="W126" s="44"/>
      <c r="X126" s="45"/>
      <c r="Y126" s="35"/>
      <c r="Z126" s="37"/>
    </row>
    <row r="127" spans="2:26" x14ac:dyDescent="0.25">
      <c r="B127" s="27">
        <v>45382</v>
      </c>
      <c r="C127" s="30">
        <f>Sales!P270</f>
        <v>48566793</v>
      </c>
      <c r="D127" s="40">
        <f>Returns!P271</f>
        <v>36186704</v>
      </c>
      <c r="E127" s="31">
        <f t="shared" si="1"/>
        <v>0.74509148668721037</v>
      </c>
      <c r="F127" s="35"/>
      <c r="G127" s="35">
        <f t="shared" si="6"/>
        <v>40104434.070541039</v>
      </c>
      <c r="H127" s="35"/>
      <c r="I127" s="30"/>
      <c r="J127" s="30">
        <f t="shared" si="7"/>
        <v>53006201.187270023</v>
      </c>
      <c r="K127" s="30"/>
      <c r="L127" s="30"/>
      <c r="M127" s="31">
        <f t="shared" si="8"/>
        <v>0.8258798320669325</v>
      </c>
      <c r="N127" s="30"/>
      <c r="O127" s="37"/>
      <c r="P127" s="37">
        <f t="shared" si="9"/>
        <v>43776752.535048604</v>
      </c>
      <c r="Q127" s="37"/>
      <c r="S127" s="35"/>
      <c r="T127" s="37"/>
      <c r="U127" s="35"/>
      <c r="V127" s="37"/>
      <c r="W127" s="44"/>
      <c r="X127" s="45"/>
      <c r="Y127" s="35"/>
      <c r="Z127" s="37"/>
    </row>
    <row r="128" spans="2:26" x14ac:dyDescent="0.25">
      <c r="B128" s="32">
        <v>45412</v>
      </c>
      <c r="C128" s="33">
        <f>Sales!P271</f>
        <v>56011282</v>
      </c>
      <c r="D128" s="41">
        <f>Returns!P272</f>
        <v>49350891</v>
      </c>
      <c r="E128" s="34">
        <f t="shared" si="1"/>
        <v>0.88108840286855061</v>
      </c>
      <c r="F128" s="36"/>
      <c r="G128" s="36">
        <f t="shared" si="6"/>
        <v>43425146.661482006</v>
      </c>
      <c r="H128" s="36"/>
      <c r="I128" s="33"/>
      <c r="J128" s="33">
        <f t="shared" si="7"/>
        <v>55053230.112244941</v>
      </c>
      <c r="K128" s="33"/>
      <c r="L128" s="33"/>
      <c r="M128" s="34">
        <f t="shared" si="8"/>
        <v>0.9048149393617404</v>
      </c>
      <c r="N128" s="33"/>
      <c r="O128" s="38"/>
      <c r="P128" s="38">
        <f t="shared" si="9"/>
        <v>49812985.06567885</v>
      </c>
      <c r="Q128" s="38"/>
      <c r="S128" s="36"/>
      <c r="T128" s="38"/>
      <c r="U128" s="36"/>
      <c r="V128" s="38"/>
      <c r="W128" s="46"/>
      <c r="X128" s="47"/>
      <c r="Y128" s="36"/>
      <c r="Z128" s="38"/>
    </row>
    <row r="129" spans="2:28" x14ac:dyDescent="0.25">
      <c r="B129" s="27">
        <v>45443</v>
      </c>
      <c r="C129" s="30">
        <f>Sales!P272</f>
        <v>66634420</v>
      </c>
      <c r="D129" s="40">
        <f>Returns!P273</f>
        <v>46717480</v>
      </c>
      <c r="E129" s="31">
        <f t="shared" si="1"/>
        <v>0.70110132270979475</v>
      </c>
      <c r="F129" s="35"/>
      <c r="G129" s="35"/>
      <c r="H129" s="35">
        <f>_xlfn.FORECAST.ETS($B129,$D$5:$D$128,$B$5:$B$128,12,1)</f>
        <v>47969525.75619778</v>
      </c>
      <c r="I129" s="30"/>
      <c r="J129" s="30"/>
      <c r="K129" s="30">
        <f>_xlfn.FORECAST.ETS($B129,$C$5:$C$128,$B$5:$B$128,12,1)</f>
        <v>66696121.445638716</v>
      </c>
      <c r="L129" s="30"/>
      <c r="M129" s="30"/>
      <c r="N129" s="31">
        <f>_xlfn.FORECAST.ETS($B129,$E$5:$E$128,$B$5:$B$128,12,1)</f>
        <v>0.69912735727848929</v>
      </c>
      <c r="O129" s="37"/>
      <c r="P129" s="37"/>
      <c r="Q129" s="37">
        <f>K129*N129</f>
        <v>46629083.12701457</v>
      </c>
      <c r="S129" s="35">
        <f>SUM(H132:H140)-SUM($D132:$D140)</f>
        <v>4348239.7437638044</v>
      </c>
      <c r="T129" s="37">
        <f>SUM(Q132:Q140)-SUM($D132:$D140)</f>
        <v>2017712.9804542065</v>
      </c>
      <c r="U129" s="35">
        <f>ABS(S129)</f>
        <v>4348239.7437638044</v>
      </c>
      <c r="V129" s="37">
        <f>ABS(T129)</f>
        <v>2017712.9804542065</v>
      </c>
      <c r="W129" s="54">
        <f>U129/SUM(D132:D140)</f>
        <v>1.1249530630324529E-2</v>
      </c>
      <c r="X129" s="55">
        <f>V129/SUM(D132:D140)</f>
        <v>5.2201178670924645E-3</v>
      </c>
      <c r="Y129" s="35">
        <f>S129^2</f>
        <v>18907188869247.117</v>
      </c>
      <c r="Z129" s="37">
        <f>T129^2</f>
        <v>4071165671493.397</v>
      </c>
    </row>
    <row r="130" spans="2:28" x14ac:dyDescent="0.25">
      <c r="B130" s="27">
        <v>45473</v>
      </c>
      <c r="C130" s="30">
        <f>Sales!P273</f>
        <v>72367749</v>
      </c>
      <c r="D130" s="40">
        <f>Returns!P274</f>
        <v>46429467</v>
      </c>
      <c r="E130" s="31">
        <f t="shared" si="1"/>
        <v>0.64157677475915409</v>
      </c>
      <c r="F130" s="35"/>
      <c r="G130" s="35"/>
      <c r="H130" s="35">
        <f t="shared" ref="H130:H140" si="10">_xlfn.FORECAST.ETS($B130,$D$5:$D$128,$B$5:$B$128,12,1)</f>
        <v>48983674.190246925</v>
      </c>
      <c r="I130" s="30"/>
      <c r="J130" s="30"/>
      <c r="K130" s="30">
        <f t="shared" ref="K130:K140" si="11">_xlfn.FORECAST.ETS($B130,$C$5:$C$128,$B$5:$B$128,12,1)</f>
        <v>71619061.496110767</v>
      </c>
      <c r="L130" s="30"/>
      <c r="M130" s="30"/>
      <c r="N130" s="31">
        <f t="shared" ref="N130:N140" si="12">_xlfn.FORECAST.ETS($B130,$E$5:$E$128,$B$5:$B$128,12,1)</f>
        <v>0.65478272206548294</v>
      </c>
      <c r="O130" s="37"/>
      <c r="P130" s="37"/>
      <c r="Q130" s="37">
        <f t="shared" ref="Q130:Q140" si="13">K130*N130</f>
        <v>46894924.038198628</v>
      </c>
      <c r="S130" s="35"/>
      <c r="T130" s="37"/>
      <c r="U130" s="35"/>
      <c r="V130" s="37"/>
      <c r="W130" s="44"/>
      <c r="X130" s="45"/>
      <c r="Y130" s="35"/>
      <c r="Z130" s="37"/>
    </row>
    <row r="131" spans="2:28" x14ac:dyDescent="0.25">
      <c r="B131" s="27">
        <v>45504</v>
      </c>
      <c r="C131" s="30">
        <f>Sales!P274</f>
        <v>91522680</v>
      </c>
      <c r="D131" s="40">
        <f>Returns!P275</f>
        <v>58203388</v>
      </c>
      <c r="E131" s="31">
        <f t="shared" si="1"/>
        <v>0.63594497014291973</v>
      </c>
      <c r="F131" s="35"/>
      <c r="G131" s="35"/>
      <c r="H131" s="35">
        <f t="shared" si="10"/>
        <v>55724924.784541145</v>
      </c>
      <c r="I131" s="30"/>
      <c r="J131" s="30"/>
      <c r="K131" s="30">
        <f t="shared" si="11"/>
        <v>89029174.335571274</v>
      </c>
      <c r="L131" s="30"/>
      <c r="M131" s="30"/>
      <c r="N131" s="31">
        <f t="shared" si="12"/>
        <v>0.59878814770616251</v>
      </c>
      <c r="O131" s="37"/>
      <c r="P131" s="37"/>
      <c r="Q131" s="37">
        <f t="shared" si="13"/>
        <v>53309614.392205745</v>
      </c>
      <c r="S131" s="35"/>
      <c r="T131" s="37"/>
      <c r="U131" s="35"/>
      <c r="V131" s="37"/>
      <c r="W131" s="44"/>
      <c r="X131" s="45"/>
      <c r="Y131" s="35"/>
      <c r="Z131" s="37"/>
    </row>
    <row r="132" spans="2:28" x14ac:dyDescent="0.25">
      <c r="B132" s="27">
        <v>45535</v>
      </c>
      <c r="C132" s="30">
        <f>Sales!P275</f>
        <v>66514177</v>
      </c>
      <c r="D132" s="40">
        <f>Returns!P276</f>
        <v>57629195</v>
      </c>
      <c r="E132" s="31">
        <f t="shared" si="1"/>
        <v>0.86641972582777349</v>
      </c>
      <c r="F132" s="35"/>
      <c r="G132" s="35"/>
      <c r="H132" s="35">
        <f t="shared" si="10"/>
        <v>55509193.063431203</v>
      </c>
      <c r="I132" s="30"/>
      <c r="J132" s="30"/>
      <c r="K132" s="30">
        <f t="shared" si="11"/>
        <v>64261715.640035689</v>
      </c>
      <c r="L132" s="30"/>
      <c r="M132" s="30"/>
      <c r="N132" s="31">
        <f t="shared" si="12"/>
        <v>0.86706306362720298</v>
      </c>
      <c r="O132" s="37"/>
      <c r="P132" s="37"/>
      <c r="Q132" s="37">
        <f t="shared" si="13"/>
        <v>55718960.036789492</v>
      </c>
      <c r="S132" s="35"/>
      <c r="T132" s="37"/>
      <c r="U132" s="35"/>
      <c r="V132" s="37"/>
      <c r="W132" s="44"/>
      <c r="X132" s="45"/>
      <c r="Y132" s="35"/>
      <c r="Z132" s="37"/>
    </row>
    <row r="133" spans="2:28" x14ac:dyDescent="0.25">
      <c r="B133" s="27">
        <v>45565</v>
      </c>
      <c r="C133" s="30">
        <f>Sales!P276</f>
        <v>58987234</v>
      </c>
      <c r="D133" s="40">
        <f>Returns!P277</f>
        <v>50620480</v>
      </c>
      <c r="E133" s="31">
        <f t="shared" si="1"/>
        <v>0.85815991982265183</v>
      </c>
      <c r="F133" s="35"/>
      <c r="G133" s="35"/>
      <c r="H133" s="35">
        <f t="shared" si="10"/>
        <v>51830501.64869035</v>
      </c>
      <c r="I133" s="30"/>
      <c r="J133" s="30"/>
      <c r="K133" s="30">
        <f t="shared" si="11"/>
        <v>54235975.773399293</v>
      </c>
      <c r="L133" s="30"/>
      <c r="M133" s="30"/>
      <c r="N133" s="31">
        <f t="shared" si="12"/>
        <v>0.98290190760034757</v>
      </c>
      <c r="O133" s="37"/>
      <c r="P133" s="37"/>
      <c r="Q133" s="37">
        <f t="shared" si="13"/>
        <v>53308644.048240401</v>
      </c>
      <c r="S133" s="35"/>
      <c r="T133" s="37"/>
      <c r="U133" s="35"/>
      <c r="V133" s="37"/>
      <c r="W133" s="44"/>
      <c r="X133" s="45"/>
      <c r="Y133" s="35"/>
      <c r="Z133" s="37"/>
    </row>
    <row r="134" spans="2:28" x14ac:dyDescent="0.25">
      <c r="B134" s="27">
        <v>45596</v>
      </c>
      <c r="C134" s="30">
        <f>Sales!P277</f>
        <v>55834120</v>
      </c>
      <c r="D134" s="40">
        <f>Returns!P278</f>
        <v>52055633</v>
      </c>
      <c r="E134" s="31">
        <f t="shared" ref="E134:E140" si="14">IFERROR(D134/C134,0)</f>
        <v>0.93232655945862497</v>
      </c>
      <c r="F134" s="35"/>
      <c r="G134" s="35"/>
      <c r="H134" s="35">
        <f t="shared" si="10"/>
        <v>46777684.397202916</v>
      </c>
      <c r="I134" s="30"/>
      <c r="J134" s="30"/>
      <c r="K134" s="30">
        <f t="shared" si="11"/>
        <v>50649825.781688683</v>
      </c>
      <c r="L134" s="30"/>
      <c r="M134" s="30"/>
      <c r="N134" s="31">
        <f t="shared" si="12"/>
        <v>0.94757328654472528</v>
      </c>
      <c r="O134" s="37"/>
      <c r="P134" s="37"/>
      <c r="Q134" s="37">
        <f t="shared" si="13"/>
        <v>47994421.878872506</v>
      </c>
      <c r="S134" s="35"/>
      <c r="T134" s="37"/>
      <c r="U134" s="35"/>
      <c r="V134" s="37"/>
      <c r="W134" s="44"/>
      <c r="X134" s="45"/>
      <c r="Y134" s="35"/>
      <c r="Z134" s="37"/>
    </row>
    <row r="135" spans="2:28" x14ac:dyDescent="0.25">
      <c r="B135" s="27">
        <v>45626</v>
      </c>
      <c r="C135" s="30">
        <f>Sales!P278</f>
        <v>43262405</v>
      </c>
      <c r="D135" s="40">
        <f>Returns!P279</f>
        <v>35438811</v>
      </c>
      <c r="E135" s="31">
        <f t="shared" si="14"/>
        <v>0.81915952199143804</v>
      </c>
      <c r="F135" s="35"/>
      <c r="G135" s="35"/>
      <c r="H135" s="35">
        <f t="shared" si="10"/>
        <v>39115220.765674926</v>
      </c>
      <c r="I135" s="30"/>
      <c r="J135" s="30"/>
      <c r="K135" s="30">
        <f t="shared" si="11"/>
        <v>49044859.751529351</v>
      </c>
      <c r="L135" s="30"/>
      <c r="M135" s="30"/>
      <c r="N135" s="31">
        <f t="shared" si="12"/>
        <v>0.78560379562188876</v>
      </c>
      <c r="O135" s="37"/>
      <c r="P135" s="37"/>
      <c r="Q135" s="37">
        <f t="shared" si="13"/>
        <v>38529827.976544663</v>
      </c>
      <c r="S135" s="35"/>
      <c r="T135" s="37"/>
      <c r="U135" s="35"/>
      <c r="V135" s="37"/>
      <c r="W135" s="44"/>
      <c r="X135" s="45"/>
      <c r="Y135" s="35"/>
      <c r="Z135" s="37"/>
    </row>
    <row r="136" spans="2:28" x14ac:dyDescent="0.25">
      <c r="B136" s="27">
        <v>45657</v>
      </c>
      <c r="C136" s="30">
        <f>Sales!P279</f>
        <v>46267571</v>
      </c>
      <c r="D136" s="40">
        <f>Returns!P280</f>
        <v>32811901</v>
      </c>
      <c r="E136" s="31">
        <f t="shared" si="14"/>
        <v>0.70917708215112485</v>
      </c>
      <c r="F136" s="35"/>
      <c r="G136" s="35"/>
      <c r="H136" s="35">
        <f t="shared" si="10"/>
        <v>35212767.944103636</v>
      </c>
      <c r="I136" s="30"/>
      <c r="J136" s="30"/>
      <c r="K136" s="30">
        <f t="shared" si="11"/>
        <v>49410046.627567135</v>
      </c>
      <c r="L136" s="30"/>
      <c r="M136" s="30"/>
      <c r="N136" s="31">
        <f t="shared" si="12"/>
        <v>0.67957519321817905</v>
      </c>
      <c r="O136" s="37"/>
      <c r="P136" s="37"/>
      <c r="Q136" s="37">
        <f t="shared" si="13"/>
        <v>33577841.983848169</v>
      </c>
      <c r="S136" s="35"/>
      <c r="T136" s="37"/>
      <c r="U136" s="35"/>
      <c r="V136" s="37"/>
      <c r="W136" s="44"/>
      <c r="X136" s="45"/>
      <c r="Y136" s="35"/>
      <c r="Z136" s="37"/>
    </row>
    <row r="137" spans="2:28" x14ac:dyDescent="0.25">
      <c r="B137" s="27">
        <v>45688</v>
      </c>
      <c r="C137" s="30">
        <f>Sales!P280</f>
        <v>48298235</v>
      </c>
      <c r="D137" s="40">
        <f>Returns!P281</f>
        <v>38491502</v>
      </c>
      <c r="E137" s="31">
        <f t="shared" si="14"/>
        <v>0.7969546299155652</v>
      </c>
      <c r="F137" s="35"/>
      <c r="G137" s="35"/>
      <c r="H137" s="35">
        <f t="shared" si="10"/>
        <v>37978366.815196246</v>
      </c>
      <c r="I137" s="30"/>
      <c r="J137" s="30"/>
      <c r="K137" s="30">
        <f t="shared" si="11"/>
        <v>48196621.503337055</v>
      </c>
      <c r="L137" s="30"/>
      <c r="M137" s="30"/>
      <c r="N137" s="31">
        <f t="shared" si="12"/>
        <v>0.77710350101556913</v>
      </c>
      <c r="O137" s="37"/>
      <c r="P137" s="37"/>
      <c r="Q137" s="37">
        <f t="shared" si="13"/>
        <v>37453763.307365492</v>
      </c>
      <c r="S137" s="35"/>
      <c r="T137" s="37"/>
      <c r="U137" s="35"/>
      <c r="V137" s="37"/>
      <c r="W137" s="44"/>
      <c r="X137" s="45"/>
      <c r="Y137" s="35"/>
      <c r="Z137" s="37"/>
    </row>
    <row r="138" spans="2:28" x14ac:dyDescent="0.25">
      <c r="B138" s="27">
        <v>45716</v>
      </c>
      <c r="C138" s="30">
        <f>Sales!P281</f>
        <v>46250133</v>
      </c>
      <c r="D138" s="40">
        <f>Returns!P282</f>
        <v>29247088</v>
      </c>
      <c r="E138" s="31">
        <f t="shared" si="14"/>
        <v>0.63236765178599597</v>
      </c>
      <c r="F138" s="35"/>
      <c r="G138" s="35"/>
      <c r="H138" s="35">
        <f t="shared" si="10"/>
        <v>36018574.480884939</v>
      </c>
      <c r="I138" s="30"/>
      <c r="J138" s="30"/>
      <c r="K138" s="30">
        <f t="shared" si="11"/>
        <v>48067352.575589575</v>
      </c>
      <c r="L138" s="30"/>
      <c r="M138" s="30"/>
      <c r="N138" s="31">
        <f t="shared" si="12"/>
        <v>0.72869359676806744</v>
      </c>
      <c r="O138" s="37"/>
      <c r="P138" s="37"/>
      <c r="Q138" s="37">
        <f t="shared" si="13"/>
        <v>35026372.035425201</v>
      </c>
      <c r="S138" s="35"/>
      <c r="T138" s="37"/>
      <c r="U138" s="35"/>
      <c r="V138" s="37"/>
      <c r="W138" s="44"/>
      <c r="X138" s="45"/>
      <c r="Y138" s="35"/>
      <c r="Z138" s="37"/>
    </row>
    <row r="139" spans="2:28" x14ac:dyDescent="0.25">
      <c r="B139" s="27">
        <v>45747</v>
      </c>
      <c r="C139" s="30">
        <f>Sales!P282</f>
        <v>51051944</v>
      </c>
      <c r="D139" s="40">
        <f>Returns!P283</f>
        <v>43288704</v>
      </c>
      <c r="E139" s="31">
        <f t="shared" si="14"/>
        <v>0.84793448805788862</v>
      </c>
      <c r="F139" s="35"/>
      <c r="G139" s="35"/>
      <c r="H139" s="35">
        <f t="shared" si="10"/>
        <v>42542198.719966263</v>
      </c>
      <c r="I139" s="30"/>
      <c r="J139" s="30"/>
      <c r="K139" s="30">
        <f t="shared" si="11"/>
        <v>55700152.941224426</v>
      </c>
      <c r="L139" s="30"/>
      <c r="M139" s="30"/>
      <c r="N139" s="31">
        <f t="shared" si="12"/>
        <v>0.74727758217681184</v>
      </c>
      <c r="O139" s="37"/>
      <c r="P139" s="37"/>
      <c r="Q139" s="37">
        <f t="shared" si="13"/>
        <v>41623475.616796821</v>
      </c>
      <c r="S139" s="35"/>
      <c r="T139" s="37"/>
      <c r="U139" s="35"/>
      <c r="V139" s="37"/>
      <c r="W139" s="44"/>
      <c r="X139" s="45"/>
      <c r="Y139" s="35"/>
      <c r="Z139" s="37"/>
    </row>
    <row r="140" spans="2:28" x14ac:dyDescent="0.25">
      <c r="B140" s="27">
        <v>45777</v>
      </c>
      <c r="C140" s="30">
        <f>Sales!P283</f>
        <v>54690272</v>
      </c>
      <c r="D140" s="40">
        <f>Returns!P284</f>
        <v>46943012</v>
      </c>
      <c r="E140" s="31">
        <f t="shared" si="14"/>
        <v>0.85834299745300224</v>
      </c>
      <c r="F140" s="35"/>
      <c r="G140" s="35"/>
      <c r="H140" s="35">
        <f t="shared" si="10"/>
        <v>45890057.908613324</v>
      </c>
      <c r="I140" s="30"/>
      <c r="J140" s="30"/>
      <c r="K140" s="30">
        <f t="shared" si="11"/>
        <v>57771324.765165709</v>
      </c>
      <c r="L140" s="30"/>
      <c r="M140" s="30"/>
      <c r="N140" s="31">
        <f t="shared" si="12"/>
        <v>0.78431180660569477</v>
      </c>
      <c r="O140" s="37"/>
      <c r="P140" s="37"/>
      <c r="Q140" s="39">
        <f t="shared" si="13"/>
        <v>45310732.096571431</v>
      </c>
      <c r="S140" s="35"/>
      <c r="T140" s="37"/>
      <c r="U140" s="35"/>
      <c r="V140" s="37"/>
      <c r="W140" s="44"/>
      <c r="X140" s="45"/>
      <c r="Y140" s="35"/>
      <c r="Z140" s="37"/>
    </row>
    <row r="141" spans="2:28" x14ac:dyDescent="0.25">
      <c r="B141" s="27"/>
      <c r="C141" s="30"/>
      <c r="D141" s="30"/>
      <c r="E141" s="31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2:28" x14ac:dyDescent="0.25">
      <c r="B142" s="27"/>
      <c r="C142" s="30"/>
      <c r="D142" s="30"/>
      <c r="E142" s="31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S142" s="65" t="s">
        <v>64</v>
      </c>
      <c r="T142" s="65"/>
      <c r="U142" s="65" t="s">
        <v>60</v>
      </c>
      <c r="V142" s="65"/>
      <c r="W142" s="65" t="s">
        <v>61</v>
      </c>
      <c r="X142" s="65"/>
      <c r="Y142" s="65" t="s">
        <v>62</v>
      </c>
      <c r="Z142" s="65"/>
      <c r="AA142" s="65" t="s">
        <v>68</v>
      </c>
      <c r="AB142" s="65"/>
    </row>
    <row r="143" spans="2:28" x14ac:dyDescent="0.25">
      <c r="B143" s="27"/>
      <c r="C143" s="30"/>
      <c r="D143" s="30"/>
      <c r="E143" s="31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S143" s="42" t="s">
        <v>55</v>
      </c>
      <c r="T143" s="43" t="s">
        <v>63</v>
      </c>
      <c r="U143" s="42" t="s">
        <v>55</v>
      </c>
      <c r="V143" s="43" t="s">
        <v>63</v>
      </c>
      <c r="W143" s="42" t="s">
        <v>55</v>
      </c>
      <c r="X143" s="43" t="s">
        <v>63</v>
      </c>
      <c r="Y143" s="42" t="s">
        <v>55</v>
      </c>
      <c r="Z143" s="43" t="s">
        <v>63</v>
      </c>
      <c r="AA143" s="42" t="s">
        <v>55</v>
      </c>
      <c r="AB143" s="43" t="s">
        <v>63</v>
      </c>
    </row>
    <row r="144" spans="2:28" x14ac:dyDescent="0.25">
      <c r="R144" t="s">
        <v>57</v>
      </c>
      <c r="S144" s="48">
        <f>AVERAGE(S105:S116)</f>
        <v>-17119217.663479805</v>
      </c>
      <c r="T144" s="48">
        <f t="shared" ref="T144:X144" si="15">AVERAGE(T105:T116)</f>
        <v>-18889158.602972627</v>
      </c>
      <c r="U144" s="48">
        <f t="shared" si="15"/>
        <v>17119217.663479805</v>
      </c>
      <c r="V144" s="48">
        <f t="shared" si="15"/>
        <v>18889158.602972627</v>
      </c>
      <c r="W144" s="49">
        <f t="shared" si="15"/>
        <v>4.6679326404424473E-2</v>
      </c>
      <c r="X144" s="49">
        <f t="shared" si="15"/>
        <v>5.1505461129458696E-2</v>
      </c>
      <c r="Y144" s="48">
        <f>SQRT(AVERAGE(Y105:Y116))</f>
        <v>17119217.663479805</v>
      </c>
      <c r="Z144" s="48">
        <f>SQRT(AVERAGE(Z105:Z116))</f>
        <v>18889158.602972627</v>
      </c>
    </row>
    <row r="145" spans="18:28" x14ac:dyDescent="0.25">
      <c r="R145" t="s">
        <v>58</v>
      </c>
      <c r="S145" s="48">
        <f t="shared" ref="S145:X145" si="16">AVERAGE(S117:S128)</f>
        <v>-13844121.534732461</v>
      </c>
      <c r="T145" s="48">
        <f t="shared" si="16"/>
        <v>21189447.0585621</v>
      </c>
      <c r="U145" s="48">
        <f t="shared" si="16"/>
        <v>13844121.534732461</v>
      </c>
      <c r="V145" s="48">
        <f t="shared" si="16"/>
        <v>21189447.0585621</v>
      </c>
      <c r="W145" s="49">
        <f t="shared" si="16"/>
        <v>3.6134850147952854E-2</v>
      </c>
      <c r="X145" s="49">
        <f t="shared" si="16"/>
        <v>5.5307047995654467E-2</v>
      </c>
      <c r="Y145" s="48">
        <f>SQRT(AVERAGE(Y117:Y128))</f>
        <v>13844121.534732461</v>
      </c>
      <c r="Z145" s="48">
        <f>SQRT(AVERAGE(Z117:Z128))</f>
        <v>21189447.0585621</v>
      </c>
    </row>
    <row r="146" spans="18:28" x14ac:dyDescent="0.25">
      <c r="R146" t="s">
        <v>59</v>
      </c>
      <c r="S146" s="56">
        <f t="shared" ref="S146:X146" si="17">AVERAGE(S129:S140)</f>
        <v>4348239.7437638044</v>
      </c>
      <c r="T146" s="56">
        <f t="shared" si="17"/>
        <v>2017712.9804542065</v>
      </c>
      <c r="U146" s="56">
        <f t="shared" si="17"/>
        <v>4348239.7437638044</v>
      </c>
      <c r="V146" s="56">
        <f t="shared" si="17"/>
        <v>2017712.9804542065</v>
      </c>
      <c r="W146" s="57">
        <f t="shared" si="17"/>
        <v>1.1249530630324529E-2</v>
      </c>
      <c r="X146" s="57">
        <f t="shared" si="17"/>
        <v>5.2201178670924645E-3</v>
      </c>
      <c r="Y146" s="56">
        <f>SQRT(AVERAGE(Y129:Y140))</f>
        <v>4348239.7437638044</v>
      </c>
      <c r="Z146" s="56">
        <f>SQRT(AVERAGE(Z129:Z140))</f>
        <v>2017712.9804542065</v>
      </c>
      <c r="AA146" s="52"/>
      <c r="AB146" s="52"/>
    </row>
    <row r="147" spans="18:28" x14ac:dyDescent="0.25">
      <c r="R147" t="s">
        <v>69</v>
      </c>
      <c r="S147" s="48">
        <f>AVERAGE(S144:S146)</f>
        <v>-8871699.8181494866</v>
      </c>
      <c r="T147" s="48">
        <f t="shared" ref="T147:X147" si="18">AVERAGE(T144:T146)</f>
        <v>1439333.81201456</v>
      </c>
      <c r="U147" s="48">
        <f t="shared" si="18"/>
        <v>11770526.313992023</v>
      </c>
      <c r="V147" s="48">
        <f t="shared" si="18"/>
        <v>14032106.213996312</v>
      </c>
      <c r="W147" s="49">
        <f t="shared" si="18"/>
        <v>3.1354569060900617E-2</v>
      </c>
      <c r="X147" s="49">
        <f t="shared" si="18"/>
        <v>3.734420899740188E-2</v>
      </c>
      <c r="Y147" s="48">
        <f>AVERAGE(Y144:Y146)</f>
        <v>11770526.313992023</v>
      </c>
      <c r="Z147" s="48">
        <f>AVERAGE(Z144:Z146)</f>
        <v>14032106.213996312</v>
      </c>
      <c r="AA147" s="30">
        <f>SQRT(AVERAGE(Y105,Y117,Y129))</f>
        <v>12956780.764620112</v>
      </c>
      <c r="AB147" s="30">
        <f>SQRT(AVERAGE(Z105,Z117,Z129))</f>
        <v>16430298.68918349</v>
      </c>
    </row>
    <row r="148" spans="18:28" x14ac:dyDescent="0.25">
      <c r="R148" t="s">
        <v>70</v>
      </c>
      <c r="S148" s="48">
        <f>ABS(S147)</f>
        <v>8871699.8181494866</v>
      </c>
      <c r="T148" s="48">
        <f>ABS(T147)</f>
        <v>1439333.81201456</v>
      </c>
      <c r="U148" s="48"/>
      <c r="V148" s="48"/>
      <c r="W148" s="49"/>
      <c r="X148" s="49"/>
      <c r="AA148" s="30"/>
      <c r="AB148" s="30"/>
    </row>
    <row r="149" spans="18:28" x14ac:dyDescent="0.25">
      <c r="S149" s="65" t="s">
        <v>65</v>
      </c>
      <c r="T149" s="65"/>
      <c r="U149" s="65"/>
      <c r="V149" s="65"/>
      <c r="W149" s="65"/>
      <c r="X149" s="65"/>
      <c r="Y149" s="65"/>
      <c r="Z149" s="65"/>
    </row>
    <row r="150" spans="18:28" x14ac:dyDescent="0.25">
      <c r="S150" s="65" t="s">
        <v>64</v>
      </c>
      <c r="T150" s="65"/>
      <c r="U150" s="65" t="s">
        <v>60</v>
      </c>
      <c r="V150" s="65"/>
      <c r="W150" s="65" t="s">
        <v>61</v>
      </c>
      <c r="X150" s="65"/>
      <c r="Y150" s="65" t="s">
        <v>62</v>
      </c>
      <c r="Z150" s="65"/>
      <c r="AA150" s="65" t="s">
        <v>68</v>
      </c>
      <c r="AB150" s="65"/>
    </row>
    <row r="151" spans="18:28" x14ac:dyDescent="0.25">
      <c r="S151" s="42" t="s">
        <v>55</v>
      </c>
      <c r="T151" s="43" t="s">
        <v>63</v>
      </c>
      <c r="U151" s="42" t="s">
        <v>55</v>
      </c>
      <c r="V151" s="43" t="s">
        <v>63</v>
      </c>
      <c r="W151" s="42" t="s">
        <v>55</v>
      </c>
      <c r="X151" s="43" t="s">
        <v>63</v>
      </c>
      <c r="Y151" s="42" t="s">
        <v>55</v>
      </c>
      <c r="Z151" s="43" t="s">
        <v>63</v>
      </c>
      <c r="AA151" s="42" t="s">
        <v>55</v>
      </c>
      <c r="AB151" s="43" t="s">
        <v>63</v>
      </c>
    </row>
    <row r="152" spans="18:28" x14ac:dyDescent="0.25">
      <c r="R152" t="s">
        <v>57</v>
      </c>
      <c r="S152">
        <f t="shared" ref="S152:S154" si="19">IF(ABS(S144)&lt;=ABS(T144),1,2)</f>
        <v>1</v>
      </c>
      <c r="T152">
        <f t="shared" ref="T152:T154" si="20">IF(ABS(T144)&lt;=ABS(S144),1,2)</f>
        <v>2</v>
      </c>
      <c r="U152" s="50">
        <f>RANK(U144,$U144:$V144,1)</f>
        <v>1</v>
      </c>
      <c r="V152">
        <f>RANK(V144,$U144:$V144,1)</f>
        <v>2</v>
      </c>
      <c r="W152" s="50">
        <f>RANK(W144,$W144:$X144,1)</f>
        <v>1</v>
      </c>
      <c r="X152">
        <f>RANK(X144,$W144:$X144,1)</f>
        <v>2</v>
      </c>
      <c r="Y152" s="50">
        <f>RANK(Y144,$Y144:$Z144,1)</f>
        <v>1</v>
      </c>
      <c r="Z152">
        <f>RANK(Z144,$Y144:$Z144,1)</f>
        <v>2</v>
      </c>
    </row>
    <row r="153" spans="18:28" x14ac:dyDescent="0.25">
      <c r="R153" t="s">
        <v>58</v>
      </c>
      <c r="S153">
        <f t="shared" si="19"/>
        <v>1</v>
      </c>
      <c r="T153">
        <f t="shared" si="20"/>
        <v>2</v>
      </c>
      <c r="U153" s="50">
        <f t="shared" ref="U153:V154" si="21">RANK(U145,$U145:$V145,1)</f>
        <v>1</v>
      </c>
      <c r="V153">
        <f t="shared" si="21"/>
        <v>2</v>
      </c>
      <c r="W153" s="50">
        <f t="shared" ref="W153:X154" si="22">RANK(W145,$W145:$X145,1)</f>
        <v>1</v>
      </c>
      <c r="X153">
        <f t="shared" si="22"/>
        <v>2</v>
      </c>
      <c r="Y153" s="50">
        <f t="shared" ref="Y153:Z154" si="23">RANK(Y145,$Y145:$Z145,1)</f>
        <v>1</v>
      </c>
      <c r="Z153">
        <f t="shared" si="23"/>
        <v>2</v>
      </c>
    </row>
    <row r="154" spans="18:28" x14ac:dyDescent="0.25">
      <c r="R154" t="s">
        <v>59</v>
      </c>
      <c r="S154" s="52">
        <f t="shared" si="19"/>
        <v>2</v>
      </c>
      <c r="T154" s="59">
        <f t="shared" si="20"/>
        <v>1</v>
      </c>
      <c r="U154" s="58">
        <f t="shared" si="21"/>
        <v>2</v>
      </c>
      <c r="V154" s="52">
        <f t="shared" si="21"/>
        <v>1</v>
      </c>
      <c r="W154" s="58">
        <f t="shared" si="22"/>
        <v>2</v>
      </c>
      <c r="X154" s="52">
        <f t="shared" si="22"/>
        <v>1</v>
      </c>
      <c r="Y154" s="58">
        <f t="shared" si="23"/>
        <v>2</v>
      </c>
      <c r="Z154" s="52">
        <f t="shared" si="23"/>
        <v>1</v>
      </c>
      <c r="AA154" s="52"/>
      <c r="AB154" s="52"/>
    </row>
    <row r="155" spans="18:28" x14ac:dyDescent="0.25">
      <c r="R155" t="s">
        <v>69</v>
      </c>
      <c r="S155">
        <f>IF(ABS(S147)&lt;=ABS(T147),1,2)</f>
        <v>2</v>
      </c>
      <c r="T155">
        <f>IF(ABS(T147)&lt;=ABS(S147),1,2)</f>
        <v>1</v>
      </c>
      <c r="U155">
        <f>RANK(U147,$U147:$V147,1)</f>
        <v>1</v>
      </c>
      <c r="V155">
        <f>RANK(V147,$U147:$V147,1)</f>
        <v>2</v>
      </c>
      <c r="W155">
        <f>RANK(W147,$W147:$X147,1)</f>
        <v>1</v>
      </c>
      <c r="X155">
        <f>RANK(X147,$W147:$X147,1)</f>
        <v>2</v>
      </c>
      <c r="Y155">
        <f>RANK(Y147,$Y147:$Z147,1)</f>
        <v>1</v>
      </c>
      <c r="Z155">
        <f>RANK(Z147,$Y147:$Z147,1)</f>
        <v>2</v>
      </c>
      <c r="AA155">
        <f>RANK(AA147,$AA147:$AB147,1)</f>
        <v>1</v>
      </c>
      <c r="AB155">
        <f>RANK(AB147,$AA147:$AB147,1)</f>
        <v>2</v>
      </c>
    </row>
    <row r="157" spans="18:28" x14ac:dyDescent="0.25">
      <c r="S157" s="64" t="s">
        <v>66</v>
      </c>
      <c r="T157" s="64"/>
    </row>
    <row r="158" spans="18:28" x14ac:dyDescent="0.25">
      <c r="S158" s="42" t="s">
        <v>55</v>
      </c>
      <c r="T158" s="43" t="s">
        <v>63</v>
      </c>
      <c r="V158" s="52" t="s">
        <v>67</v>
      </c>
    </row>
    <row r="159" spans="18:28" x14ac:dyDescent="0.25">
      <c r="S159" s="51">
        <f>AVERAGE(S155,U155,W155,Y155)</f>
        <v>1.25</v>
      </c>
      <c r="T159" s="51">
        <f>AVERAGE(T155,V155,X155,Z155)</f>
        <v>1.75</v>
      </c>
      <c r="V159" s="53" t="str">
        <f>IF(S159&lt;=T159,$S$158,$T$158)</f>
        <v>Returns Only</v>
      </c>
    </row>
    <row r="162" spans="19:20" x14ac:dyDescent="0.25">
      <c r="S162" s="49"/>
      <c r="T162" s="49"/>
    </row>
  </sheetData>
  <mergeCells count="23">
    <mergeCell ref="S157:T157"/>
    <mergeCell ref="AA142:AB142"/>
    <mergeCell ref="S149:Z149"/>
    <mergeCell ref="S150:T150"/>
    <mergeCell ref="U150:V150"/>
    <mergeCell ref="W150:X150"/>
    <mergeCell ref="Y150:Z150"/>
    <mergeCell ref="AA150:AB150"/>
    <mergeCell ref="S142:T142"/>
    <mergeCell ref="U142:V142"/>
    <mergeCell ref="W142:X142"/>
    <mergeCell ref="Y142:Z142"/>
    <mergeCell ref="U103:V103"/>
    <mergeCell ref="W103:X103"/>
    <mergeCell ref="Y103:Z103"/>
    <mergeCell ref="F104:H104"/>
    <mergeCell ref="O104:Q104"/>
    <mergeCell ref="S103:T103"/>
    <mergeCell ref="C2:E2"/>
    <mergeCell ref="F2:Q2"/>
    <mergeCell ref="C3:E3"/>
    <mergeCell ref="F3:H3"/>
    <mergeCell ref="I3:Q3"/>
  </mergeCells>
  <pageMargins left="0.7" right="0.7" top="0.75" bottom="0.75" header="0.3" footer="0.3"/>
  <customProperties>
    <customPr name="OrphanNamesChecked" r:id="rId1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C3B6E-0E13-4D04-A6A1-522314184CC1}">
  <dimension ref="B2:AB162"/>
  <sheetViews>
    <sheetView topLeftCell="J1" workbookViewId="0">
      <pane ySplit="4" topLeftCell="A132" activePane="bottomLeft" state="frozen"/>
      <selection activeCell="R159" sqref="R159"/>
      <selection pane="bottomLeft" activeCell="R159" sqref="R159"/>
    </sheetView>
  </sheetViews>
  <sheetFormatPr defaultRowHeight="15" x14ac:dyDescent="0.25"/>
  <cols>
    <col min="2" max="2" width="14.7109375" bestFit="1" customWidth="1"/>
    <col min="3" max="17" width="13" customWidth="1"/>
    <col min="18" max="18" width="22.5703125" bestFit="1" customWidth="1"/>
    <col min="19" max="19" width="13.28515625" bestFit="1" customWidth="1"/>
    <col min="20" max="20" width="12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2.140625" bestFit="1" customWidth="1"/>
    <col min="25" max="26" width="20" bestFit="1" customWidth="1"/>
    <col min="27" max="28" width="14.7109375" customWidth="1"/>
  </cols>
  <sheetData>
    <row r="2" spans="2:17" x14ac:dyDescent="0.25">
      <c r="C2" s="61" t="s">
        <v>41</v>
      </c>
      <c r="D2" s="61"/>
      <c r="E2" s="61"/>
      <c r="F2" s="61" t="s">
        <v>44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x14ac:dyDescent="0.25">
      <c r="C3" s="62"/>
      <c r="D3" s="62"/>
      <c r="E3" s="62"/>
      <c r="F3" s="63" t="s">
        <v>55</v>
      </c>
      <c r="G3" s="63"/>
      <c r="H3" s="63"/>
      <c r="I3" s="63" t="s">
        <v>56</v>
      </c>
      <c r="J3" s="63"/>
      <c r="K3" s="63"/>
      <c r="L3" s="63"/>
      <c r="M3" s="63"/>
      <c r="N3" s="63"/>
      <c r="O3" s="63"/>
      <c r="P3" s="63"/>
      <c r="Q3" s="63"/>
    </row>
    <row r="4" spans="2:17" x14ac:dyDescent="0.25">
      <c r="B4" t="s">
        <v>0</v>
      </c>
      <c r="C4" s="26" t="s">
        <v>42</v>
      </c>
      <c r="D4" s="26" t="s">
        <v>43</v>
      </c>
      <c r="E4" s="26" t="s">
        <v>45</v>
      </c>
      <c r="F4" s="26" t="s">
        <v>49</v>
      </c>
      <c r="G4" s="26" t="s">
        <v>50</v>
      </c>
      <c r="H4" s="26" t="s">
        <v>51</v>
      </c>
      <c r="I4" s="26" t="s">
        <v>46</v>
      </c>
      <c r="J4" s="26" t="s">
        <v>47</v>
      </c>
      <c r="K4" s="26" t="s">
        <v>48</v>
      </c>
      <c r="L4" s="26" t="s">
        <v>52</v>
      </c>
      <c r="M4" s="26" t="s">
        <v>53</v>
      </c>
      <c r="N4" s="26" t="s">
        <v>54</v>
      </c>
      <c r="O4" s="26" t="s">
        <v>49</v>
      </c>
      <c r="P4" s="26" t="s">
        <v>50</v>
      </c>
      <c r="Q4" s="26" t="s">
        <v>51</v>
      </c>
    </row>
    <row r="5" spans="2:17" x14ac:dyDescent="0.25">
      <c r="B5" s="27">
        <v>41670</v>
      </c>
      <c r="C5" s="30">
        <f>Sales!Q148</f>
        <v>4990221</v>
      </c>
      <c r="D5" s="30">
        <f>Returns!Q149</f>
        <v>4360726</v>
      </c>
      <c r="E5" s="31">
        <f>IFERROR(D5/C5,0)</f>
        <v>0.87385428420905609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2:17" x14ac:dyDescent="0.25">
      <c r="B6" s="27">
        <v>41698</v>
      </c>
      <c r="C6" s="30">
        <f>Sales!Q149</f>
        <v>4465679</v>
      </c>
      <c r="D6" s="30">
        <f>Returns!Q150</f>
        <v>3164166</v>
      </c>
      <c r="E6" s="31">
        <f t="shared" ref="E6:E69" si="0">IFERROR(D6/C6,0)</f>
        <v>0.70855204774010849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2:17" x14ac:dyDescent="0.25">
      <c r="B7" s="27">
        <v>41729</v>
      </c>
      <c r="C7" s="30">
        <f>Sales!Q150</f>
        <v>5957471</v>
      </c>
      <c r="D7" s="30">
        <f>Returns!Q151</f>
        <v>3970489</v>
      </c>
      <c r="E7" s="31">
        <f t="shared" si="0"/>
        <v>0.66647223293239699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2:17" x14ac:dyDescent="0.25">
      <c r="B8" s="27">
        <v>41759</v>
      </c>
      <c r="C8" s="30">
        <f>Sales!Q151</f>
        <v>5424685</v>
      </c>
      <c r="D8" s="30">
        <f>Returns!Q152</f>
        <v>4602106</v>
      </c>
      <c r="E8" s="31">
        <f t="shared" si="0"/>
        <v>0.84836372987555964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2:17" x14ac:dyDescent="0.25">
      <c r="B9" s="27">
        <v>41790</v>
      </c>
      <c r="C9" s="30">
        <f>Sales!Q152</f>
        <v>5517618</v>
      </c>
      <c r="D9" s="30">
        <f>Returns!Q153</f>
        <v>5097198</v>
      </c>
      <c r="E9" s="31">
        <f t="shared" si="0"/>
        <v>0.92380407632423989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2:17" x14ac:dyDescent="0.25">
      <c r="B10" s="27">
        <v>41820</v>
      </c>
      <c r="C10" s="30">
        <f>Sales!Q153</f>
        <v>6417111</v>
      </c>
      <c r="D10" s="30">
        <f>Returns!Q154</f>
        <v>4357092</v>
      </c>
      <c r="E10" s="31">
        <f t="shared" si="0"/>
        <v>0.67898030749351224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2:17" x14ac:dyDescent="0.25">
      <c r="B11" s="27">
        <v>41851</v>
      </c>
      <c r="C11" s="30">
        <f>Sales!Q154</f>
        <v>6776565</v>
      </c>
      <c r="D11" s="30">
        <f>Returns!Q155</f>
        <v>4916927</v>
      </c>
      <c r="E11" s="31">
        <f t="shared" si="0"/>
        <v>0.72557807679849595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2:17" x14ac:dyDescent="0.25">
      <c r="B12" s="27">
        <v>41882</v>
      </c>
      <c r="C12" s="30">
        <f>Sales!Q155</f>
        <v>5004237</v>
      </c>
      <c r="D12" s="30">
        <f>Returns!Q156</f>
        <v>4162285</v>
      </c>
      <c r="E12" s="31">
        <f t="shared" si="0"/>
        <v>0.83175217320842321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2:17" x14ac:dyDescent="0.25">
      <c r="B13" s="27">
        <v>41912</v>
      </c>
      <c r="C13" s="30">
        <f>Sales!Q156</f>
        <v>5940613</v>
      </c>
      <c r="D13" s="30">
        <f>Returns!Q157</f>
        <v>4288576</v>
      </c>
      <c r="E13" s="31">
        <f t="shared" si="0"/>
        <v>0.72190799165001995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x14ac:dyDescent="0.25">
      <c r="B14" s="27">
        <v>41943</v>
      </c>
      <c r="C14" s="30">
        <f>Sales!Q157</f>
        <v>5790052</v>
      </c>
      <c r="D14" s="30">
        <f>Returns!Q158</f>
        <v>4271713</v>
      </c>
      <c r="E14" s="31">
        <f t="shared" si="0"/>
        <v>0.73776764008337059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2:17" x14ac:dyDescent="0.25">
      <c r="B15" s="27">
        <v>41973</v>
      </c>
      <c r="C15" s="30">
        <f>Sales!Q158</f>
        <v>5572894</v>
      </c>
      <c r="D15" s="30">
        <f>Returns!Q159</f>
        <v>3204923</v>
      </c>
      <c r="E15" s="31">
        <f t="shared" si="0"/>
        <v>0.57509132597892587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2:17" x14ac:dyDescent="0.25">
      <c r="B16" s="27">
        <v>42004</v>
      </c>
      <c r="C16" s="30">
        <f>Sales!Q159</f>
        <v>7661068</v>
      </c>
      <c r="D16" s="30">
        <f>Returns!Q160</f>
        <v>3414779</v>
      </c>
      <c r="E16" s="31">
        <f t="shared" si="0"/>
        <v>0.4457314567629474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2:17" x14ac:dyDescent="0.25">
      <c r="B17" s="27">
        <v>42035</v>
      </c>
      <c r="C17" s="30">
        <f>Sales!Q160</f>
        <v>4835907</v>
      </c>
      <c r="D17" s="30">
        <f>Returns!Q161</f>
        <v>4164695</v>
      </c>
      <c r="E17" s="31">
        <f t="shared" si="0"/>
        <v>0.86120245902164783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7" x14ac:dyDescent="0.25">
      <c r="B18" s="27">
        <v>42063</v>
      </c>
      <c r="C18" s="30">
        <f>Sales!Q161</f>
        <v>5003384</v>
      </c>
      <c r="D18" s="30">
        <f>Returns!Q162</f>
        <v>3385654</v>
      </c>
      <c r="E18" s="31">
        <f t="shared" si="0"/>
        <v>0.67667282783012461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2:17" x14ac:dyDescent="0.25">
      <c r="B19" s="27">
        <v>42094</v>
      </c>
      <c r="C19" s="30">
        <f>Sales!Q162</f>
        <v>6271565</v>
      </c>
      <c r="D19" s="30">
        <f>Returns!Q163</f>
        <v>4509571</v>
      </c>
      <c r="E19" s="31">
        <f t="shared" si="0"/>
        <v>0.71905034867692519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2:17" x14ac:dyDescent="0.25">
      <c r="B20" s="27">
        <v>42124</v>
      </c>
      <c r="C20" s="30">
        <f>Sales!Q163</f>
        <v>5309729</v>
      </c>
      <c r="D20" s="30">
        <f>Returns!Q164</f>
        <v>4997189</v>
      </c>
      <c r="E20" s="31">
        <f t="shared" si="0"/>
        <v>0.94113823888187143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2:17" x14ac:dyDescent="0.25">
      <c r="B21" s="27">
        <v>42155</v>
      </c>
      <c r="C21" s="30">
        <f>Sales!Q164</f>
        <v>5355974</v>
      </c>
      <c r="D21" s="30">
        <f>Returns!Q165</f>
        <v>4581485</v>
      </c>
      <c r="E21" s="31">
        <f t="shared" si="0"/>
        <v>0.85539716959044232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2:17" x14ac:dyDescent="0.25">
      <c r="B22" s="27">
        <v>42185</v>
      </c>
      <c r="C22" s="30">
        <f>Sales!Q165</f>
        <v>6336795</v>
      </c>
      <c r="D22" s="30">
        <f>Returns!Q166</f>
        <v>4520867</v>
      </c>
      <c r="E22" s="31">
        <f t="shared" si="0"/>
        <v>0.71343115881135499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2:17" x14ac:dyDescent="0.25">
      <c r="B23" s="27">
        <v>42216</v>
      </c>
      <c r="C23" s="30">
        <f>Sales!Q166</f>
        <v>7404577</v>
      </c>
      <c r="D23" s="30">
        <f>Returns!Q167</f>
        <v>4731827</v>
      </c>
      <c r="E23" s="31">
        <f t="shared" si="0"/>
        <v>0.63904082569470211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2:17" x14ac:dyDescent="0.25">
      <c r="B24" s="28">
        <v>42247</v>
      </c>
      <c r="C24" s="30">
        <f>Sales!Q167</f>
        <v>5183279</v>
      </c>
      <c r="D24" s="30">
        <f>Returns!Q168</f>
        <v>4449734</v>
      </c>
      <c r="E24" s="31">
        <f t="shared" si="0"/>
        <v>0.8584785808365708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2:17" x14ac:dyDescent="0.25">
      <c r="B25" s="28">
        <v>42277</v>
      </c>
      <c r="C25" s="30">
        <f>Sales!Q168</f>
        <v>5548093</v>
      </c>
      <c r="D25" s="30">
        <f>Returns!Q169</f>
        <v>4280714</v>
      </c>
      <c r="E25" s="31">
        <f t="shared" si="0"/>
        <v>0.771564932310976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7" x14ac:dyDescent="0.25">
      <c r="B26" s="28">
        <v>42308</v>
      </c>
      <c r="C26" s="30">
        <f>Sales!Q169</f>
        <v>5100493</v>
      </c>
      <c r="D26" s="30">
        <f>Returns!Q170</f>
        <v>4187624</v>
      </c>
      <c r="E26" s="31">
        <f t="shared" si="0"/>
        <v>0.82102337950468707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2:17" x14ac:dyDescent="0.25">
      <c r="B27" s="28">
        <v>42338</v>
      </c>
      <c r="C27" s="30">
        <f>Sales!Q170</f>
        <v>5332220</v>
      </c>
      <c r="D27" s="30">
        <f>Returns!Q171</f>
        <v>3628256</v>
      </c>
      <c r="E27" s="31">
        <f t="shared" si="0"/>
        <v>0.68044004185873797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x14ac:dyDescent="0.25">
      <c r="B28" s="28">
        <v>42369</v>
      </c>
      <c r="C28" s="30">
        <f>Sales!Q171</f>
        <v>6528741</v>
      </c>
      <c r="D28" s="30">
        <f>Returns!Q172</f>
        <v>3326592</v>
      </c>
      <c r="E28" s="31">
        <f t="shared" si="0"/>
        <v>0.50953039797412703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2:17" x14ac:dyDescent="0.25">
      <c r="B29" s="27">
        <v>42400</v>
      </c>
      <c r="C29" s="30">
        <f>Sales!Q172</f>
        <v>4999855</v>
      </c>
      <c r="D29" s="30">
        <f>Returns!Q173</f>
        <v>3997455</v>
      </c>
      <c r="E29" s="31">
        <f t="shared" si="0"/>
        <v>0.79951418591139145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7" x14ac:dyDescent="0.25">
      <c r="B30" s="27">
        <v>42429</v>
      </c>
      <c r="C30" s="30">
        <f>Sales!Q173</f>
        <v>4872156</v>
      </c>
      <c r="D30" s="30">
        <f>Returns!Q174</f>
        <v>3950457</v>
      </c>
      <c r="E30" s="31">
        <f t="shared" si="0"/>
        <v>0.81082317561260353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2:17" x14ac:dyDescent="0.25">
      <c r="B31" s="27">
        <v>42460</v>
      </c>
      <c r="C31" s="30">
        <f>Sales!Q174</f>
        <v>5543219</v>
      </c>
      <c r="D31" s="30">
        <f>Returns!Q175</f>
        <v>4236010</v>
      </c>
      <c r="E31" s="31">
        <f t="shared" si="0"/>
        <v>0.7641787199820177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17" x14ac:dyDescent="0.25">
      <c r="B32" s="27">
        <v>42490</v>
      </c>
      <c r="C32" s="30">
        <f>Sales!Q175</f>
        <v>5025606</v>
      </c>
      <c r="D32" s="30">
        <f>Returns!Q176</f>
        <v>4771033</v>
      </c>
      <c r="E32" s="31">
        <f t="shared" si="0"/>
        <v>0.94934481533172321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2:17" x14ac:dyDescent="0.25">
      <c r="B33" s="27">
        <v>42521</v>
      </c>
      <c r="C33" s="30">
        <f>Sales!Q176</f>
        <v>5046565</v>
      </c>
      <c r="D33" s="30">
        <f>Returns!Q177</f>
        <v>4348964</v>
      </c>
      <c r="E33" s="31">
        <f t="shared" si="0"/>
        <v>0.86176716241641593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2:17" x14ac:dyDescent="0.25">
      <c r="B34" s="27">
        <v>42551</v>
      </c>
      <c r="C34" s="30">
        <f>Sales!Q177</f>
        <v>6274742</v>
      </c>
      <c r="D34" s="30">
        <f>Returns!Q178</f>
        <v>4247996</v>
      </c>
      <c r="E34" s="31">
        <f t="shared" si="0"/>
        <v>0.6769993092943104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2:17" x14ac:dyDescent="0.25">
      <c r="B35" s="27">
        <v>42582</v>
      </c>
      <c r="C35" s="30">
        <f>Sales!Q178</f>
        <v>6479966</v>
      </c>
      <c r="D35" s="30">
        <f>Returns!Q179</f>
        <v>4192565</v>
      </c>
      <c r="E35" s="31">
        <f t="shared" si="0"/>
        <v>0.64700416637988534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2:17" x14ac:dyDescent="0.25">
      <c r="B36" s="27">
        <v>42613</v>
      </c>
      <c r="C36" s="30">
        <f>Sales!Q179</f>
        <v>4870009</v>
      </c>
      <c r="D36" s="30">
        <f>Returns!Q180</f>
        <v>4530685</v>
      </c>
      <c r="E36" s="31">
        <f t="shared" si="0"/>
        <v>0.93032374272819618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2:17" x14ac:dyDescent="0.25">
      <c r="B37" s="27">
        <v>42643</v>
      </c>
      <c r="C37" s="30">
        <f>Sales!Q180</f>
        <v>5365515</v>
      </c>
      <c r="D37" s="30">
        <f>Returns!Q181</f>
        <v>4062194</v>
      </c>
      <c r="E37" s="31">
        <f t="shared" si="0"/>
        <v>0.75709302834863013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x14ac:dyDescent="0.25">
      <c r="B38" s="27">
        <v>42674</v>
      </c>
      <c r="C38" s="30">
        <f>Sales!Q181</f>
        <v>4259007</v>
      </c>
      <c r="D38" s="30">
        <f>Returns!Q182</f>
        <v>3640639</v>
      </c>
      <c r="E38" s="31">
        <f t="shared" si="0"/>
        <v>0.85480934875195091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2:17" x14ac:dyDescent="0.25">
      <c r="B39" s="27">
        <v>42704</v>
      </c>
      <c r="C39" s="30">
        <f>Sales!Q182</f>
        <v>5186023</v>
      </c>
      <c r="D39" s="30">
        <f>Returns!Q183</f>
        <v>3666185</v>
      </c>
      <c r="E39" s="31">
        <f t="shared" si="0"/>
        <v>0.70693573861897641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2:17" x14ac:dyDescent="0.25">
      <c r="B40" s="27">
        <v>42735</v>
      </c>
      <c r="C40" s="30">
        <f>Sales!Q183</f>
        <v>6483856</v>
      </c>
      <c r="D40" s="30">
        <f>Returns!Q184</f>
        <v>2946916</v>
      </c>
      <c r="E40" s="31">
        <f t="shared" si="0"/>
        <v>0.45450053178232214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2:17" x14ac:dyDescent="0.25">
      <c r="B41" s="27">
        <v>42766</v>
      </c>
      <c r="C41" s="30">
        <f>Sales!Q184</f>
        <v>4567076</v>
      </c>
      <c r="D41" s="30">
        <f>Returns!Q185</f>
        <v>4025273</v>
      </c>
      <c r="E41" s="31">
        <f t="shared" si="0"/>
        <v>0.88136764091510633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2:17" x14ac:dyDescent="0.25">
      <c r="B42" s="27">
        <v>42794</v>
      </c>
      <c r="C42" s="30">
        <f>Sales!Q185</f>
        <v>4499678</v>
      </c>
      <c r="D42" s="30">
        <f>Returns!Q186</f>
        <v>3383786</v>
      </c>
      <c r="E42" s="31">
        <f t="shared" si="0"/>
        <v>0.75200625466977855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2:17" x14ac:dyDescent="0.25">
      <c r="B43" s="27">
        <v>42825</v>
      </c>
      <c r="C43" s="30">
        <f>Sales!Q186</f>
        <v>5445604</v>
      </c>
      <c r="D43" s="30">
        <f>Returns!Q187</f>
        <v>3959019</v>
      </c>
      <c r="E43" s="31">
        <f t="shared" si="0"/>
        <v>0.7270119164008253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2:17" x14ac:dyDescent="0.25">
      <c r="B44" s="27">
        <v>42855</v>
      </c>
      <c r="C44" s="30">
        <f>Sales!Q187</f>
        <v>4941731</v>
      </c>
      <c r="D44" s="30">
        <f>Returns!Q188</f>
        <v>4047066</v>
      </c>
      <c r="E44" s="31">
        <f t="shared" si="0"/>
        <v>0.81895716298600629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7" x14ac:dyDescent="0.25">
      <c r="B45" s="27">
        <v>42886</v>
      </c>
      <c r="C45" s="30">
        <f>Sales!Q188</f>
        <v>5266876</v>
      </c>
      <c r="D45" s="30">
        <f>Returns!Q189</f>
        <v>4846603</v>
      </c>
      <c r="E45" s="31">
        <f t="shared" si="0"/>
        <v>0.92020450073250248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x14ac:dyDescent="0.25">
      <c r="B46" s="27">
        <v>42916</v>
      </c>
      <c r="C46" s="30">
        <f>Sales!Q189</f>
        <v>5946656</v>
      </c>
      <c r="D46" s="30">
        <f>Returns!Q190</f>
        <v>4222643</v>
      </c>
      <c r="E46" s="31">
        <f t="shared" si="0"/>
        <v>0.71008697997664572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7" x14ac:dyDescent="0.25">
      <c r="B47" s="27">
        <v>42947</v>
      </c>
      <c r="C47" s="30">
        <f>Sales!Q190</f>
        <v>6546304</v>
      </c>
      <c r="D47" s="30">
        <f>Returns!Q191</f>
        <v>4283642</v>
      </c>
      <c r="E47" s="31">
        <f t="shared" si="0"/>
        <v>0.65436038411903874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7" x14ac:dyDescent="0.25">
      <c r="B48" s="27">
        <v>42978</v>
      </c>
      <c r="C48" s="30">
        <f>Sales!Q191</f>
        <v>4872247</v>
      </c>
      <c r="D48" s="30">
        <f>Returns!Q192</f>
        <v>4537713</v>
      </c>
      <c r="E48" s="31">
        <f t="shared" si="0"/>
        <v>0.93133886685137268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2:17" x14ac:dyDescent="0.25">
      <c r="B49" s="27">
        <v>43008</v>
      </c>
      <c r="C49" s="30">
        <f>Sales!Q192</f>
        <v>5242948</v>
      </c>
      <c r="D49" s="30">
        <f>Returns!Q193</f>
        <v>3933405</v>
      </c>
      <c r="E49" s="31">
        <f t="shared" si="0"/>
        <v>0.75022773447304836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2:17" x14ac:dyDescent="0.25">
      <c r="B50" s="27">
        <v>43039</v>
      </c>
      <c r="C50" s="30">
        <f>Sales!Q193</f>
        <v>4912061</v>
      </c>
      <c r="D50" s="30">
        <f>Returns!Q194</f>
        <v>3863865</v>
      </c>
      <c r="E50" s="31">
        <f t="shared" si="0"/>
        <v>0.78660769888647553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2:17" x14ac:dyDescent="0.25">
      <c r="B51" s="27">
        <v>43069</v>
      </c>
      <c r="C51" s="30">
        <f>Sales!Q194</f>
        <v>5267194</v>
      </c>
      <c r="D51" s="30">
        <f>Returns!Q195</f>
        <v>3207809</v>
      </c>
      <c r="E51" s="31">
        <f t="shared" si="0"/>
        <v>0.60901667946918225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2:17" x14ac:dyDescent="0.25">
      <c r="B52" s="27">
        <v>43100</v>
      </c>
      <c r="C52" s="30">
        <f>Sales!Q195</f>
        <v>6683046</v>
      </c>
      <c r="D52" s="30">
        <f>Returns!Q196</f>
        <v>3223941</v>
      </c>
      <c r="E52" s="31">
        <f t="shared" si="0"/>
        <v>0.48240592687825284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2:17" x14ac:dyDescent="0.25">
      <c r="B53" s="27">
        <v>43131</v>
      </c>
      <c r="C53" s="30">
        <f>Sales!Q196</f>
        <v>4431454</v>
      </c>
      <c r="D53" s="30">
        <f>Returns!Q197</f>
        <v>3956486</v>
      </c>
      <c r="E53" s="31">
        <f t="shared" si="0"/>
        <v>0.89281892579726652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2:17" x14ac:dyDescent="0.25">
      <c r="B54" s="27">
        <v>43159</v>
      </c>
      <c r="C54" s="30">
        <f>Sales!Q197</f>
        <v>4679193</v>
      </c>
      <c r="D54" s="30">
        <f>Returns!Q198</f>
        <v>2817032</v>
      </c>
      <c r="E54" s="31">
        <f t="shared" si="0"/>
        <v>0.60203372675587441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2:17" x14ac:dyDescent="0.25">
      <c r="B55" s="27">
        <v>43190</v>
      </c>
      <c r="C55" s="30">
        <f>Sales!Q198</f>
        <v>5475453</v>
      </c>
      <c r="D55" s="30">
        <f>Returns!Q199</f>
        <v>4115674</v>
      </c>
      <c r="E55" s="31">
        <f t="shared" si="0"/>
        <v>0.75165908647193214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2:17" x14ac:dyDescent="0.25">
      <c r="B56" s="27">
        <v>43220</v>
      </c>
      <c r="C56" s="30">
        <f>Sales!Q199</f>
        <v>5246010</v>
      </c>
      <c r="D56" s="30">
        <f>Returns!Q200</f>
        <v>4225379</v>
      </c>
      <c r="E56" s="31">
        <f t="shared" si="0"/>
        <v>0.8054462343762212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2:17" x14ac:dyDescent="0.25">
      <c r="B57" s="27">
        <v>43251</v>
      </c>
      <c r="C57" s="30">
        <f>Sales!Q200</f>
        <v>5591934</v>
      </c>
      <c r="D57" s="30">
        <f>Returns!Q201</f>
        <v>5812557</v>
      </c>
      <c r="E57" s="31">
        <f t="shared" si="0"/>
        <v>1.0394537918365989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7" x14ac:dyDescent="0.25">
      <c r="B58" s="27">
        <v>43281</v>
      </c>
      <c r="C58" s="30">
        <f>Sales!Q201</f>
        <v>6119225</v>
      </c>
      <c r="D58" s="30">
        <f>Returns!Q202</f>
        <v>4192515</v>
      </c>
      <c r="E58" s="31">
        <f t="shared" si="0"/>
        <v>0.68513823237419769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7" x14ac:dyDescent="0.25">
      <c r="B59" s="27">
        <v>43312</v>
      </c>
      <c r="C59" s="30">
        <f>Sales!Q202</f>
        <v>6380095</v>
      </c>
      <c r="D59" s="30">
        <f>Returns!Q203</f>
        <v>4590547</v>
      </c>
      <c r="E59" s="31">
        <f t="shared" si="0"/>
        <v>0.71951075963602418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7" x14ac:dyDescent="0.25">
      <c r="B60" s="27">
        <v>43343</v>
      </c>
      <c r="C60" s="30">
        <f>Sales!Q203</f>
        <v>5104329</v>
      </c>
      <c r="D60" s="30">
        <f>Returns!Q204</f>
        <v>4465913</v>
      </c>
      <c r="E60" s="31">
        <f t="shared" si="0"/>
        <v>0.87492655743781411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7" x14ac:dyDescent="0.25">
      <c r="B61" s="27">
        <v>43373</v>
      </c>
      <c r="C61" s="30">
        <f>Sales!Q204</f>
        <v>4915647</v>
      </c>
      <c r="D61" s="30">
        <f>Returns!Q205</f>
        <v>3634520</v>
      </c>
      <c r="E61" s="31">
        <f t="shared" si="0"/>
        <v>0.73937774620512819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2:17" x14ac:dyDescent="0.25">
      <c r="B62" s="27">
        <v>43404</v>
      </c>
      <c r="C62" s="30">
        <f>Sales!Q205</f>
        <v>4499252</v>
      </c>
      <c r="D62" s="30">
        <f>Returns!Q206</f>
        <v>4072564</v>
      </c>
      <c r="E62" s="31">
        <f t="shared" si="0"/>
        <v>0.90516468070692635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2:17" x14ac:dyDescent="0.25">
      <c r="B63" s="27">
        <v>43434</v>
      </c>
      <c r="C63" s="30">
        <f>Sales!Q206</f>
        <v>5601478</v>
      </c>
      <c r="D63" s="30">
        <f>Returns!Q207</f>
        <v>3230147</v>
      </c>
      <c r="E63" s="31">
        <f t="shared" si="0"/>
        <v>0.5766597672971312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2:17" x14ac:dyDescent="0.25">
      <c r="B64" s="27">
        <v>43465</v>
      </c>
      <c r="C64" s="30">
        <f>Sales!Q207</f>
        <v>6416393</v>
      </c>
      <c r="D64" s="30">
        <f>Returns!Q208</f>
        <v>3138547</v>
      </c>
      <c r="E64" s="31">
        <f t="shared" si="0"/>
        <v>0.48914506951179582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2:17" x14ac:dyDescent="0.25">
      <c r="B65" s="27">
        <v>43496</v>
      </c>
      <c r="C65" s="30">
        <f>Sales!Q208</f>
        <v>4518331</v>
      </c>
      <c r="D65" s="30">
        <f>Returns!Q209</f>
        <v>4038960</v>
      </c>
      <c r="E65" s="31">
        <f t="shared" si="0"/>
        <v>0.89390529379100381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2:17" x14ac:dyDescent="0.25">
      <c r="B66" s="27">
        <v>43524</v>
      </c>
      <c r="C66" s="30">
        <f>Sales!Q209</f>
        <v>4593270</v>
      </c>
      <c r="D66" s="30">
        <f>Returns!Q210</f>
        <v>2610529</v>
      </c>
      <c r="E66" s="31">
        <f t="shared" si="0"/>
        <v>0.56833780727020189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2:17" x14ac:dyDescent="0.25">
      <c r="B67" s="27">
        <v>43555</v>
      </c>
      <c r="C67" s="30">
        <f>Sales!Q210</f>
        <v>5439243</v>
      </c>
      <c r="D67" s="30">
        <f>Returns!Q211</f>
        <v>4322743</v>
      </c>
      <c r="E67" s="31">
        <f t="shared" si="0"/>
        <v>0.79473246552875099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2:17" x14ac:dyDescent="0.25">
      <c r="B68" s="27">
        <v>43585</v>
      </c>
      <c r="C68" s="30">
        <f>Sales!Q211</f>
        <v>5366531</v>
      </c>
      <c r="D68" s="30">
        <f>Returns!Q212</f>
        <v>4727748</v>
      </c>
      <c r="E68" s="31">
        <f t="shared" si="0"/>
        <v>0.88096910275930573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2:17" x14ac:dyDescent="0.25">
      <c r="B69" s="27">
        <v>43616</v>
      </c>
      <c r="C69" s="30">
        <f>Sales!Q212</f>
        <v>4963096</v>
      </c>
      <c r="D69" s="30">
        <f>Returns!Q213</f>
        <v>4469752</v>
      </c>
      <c r="E69" s="31">
        <f t="shared" si="0"/>
        <v>0.90059753025127864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2:17" x14ac:dyDescent="0.25">
      <c r="B70" s="27">
        <v>43646</v>
      </c>
      <c r="C70" s="30">
        <f>Sales!Q213</f>
        <v>5745449</v>
      </c>
      <c r="D70" s="30">
        <f>Returns!Q214</f>
        <v>3955263</v>
      </c>
      <c r="E70" s="31">
        <f t="shared" ref="E70:E133" si="1">IFERROR(D70/C70,0)</f>
        <v>0.68841669293383334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2:17" x14ac:dyDescent="0.25">
      <c r="B71" s="27">
        <v>43677</v>
      </c>
      <c r="C71" s="30">
        <f>Sales!Q214</f>
        <v>6304344</v>
      </c>
      <c r="D71" s="30">
        <f>Returns!Q215</f>
        <v>4490138</v>
      </c>
      <c r="E71" s="31">
        <f t="shared" si="1"/>
        <v>0.71222921845635323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2:17" x14ac:dyDescent="0.25">
      <c r="B72" s="27">
        <v>43708</v>
      </c>
      <c r="C72" s="30">
        <f>Sales!Q215</f>
        <v>4854481</v>
      </c>
      <c r="D72" s="30">
        <f>Returns!Q216</f>
        <v>4240671</v>
      </c>
      <c r="E72" s="31">
        <f t="shared" si="1"/>
        <v>0.87355805903864903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x14ac:dyDescent="0.25">
      <c r="B73" s="27">
        <v>43738</v>
      </c>
      <c r="C73" s="30">
        <f>Sales!Q216</f>
        <v>4944609</v>
      </c>
      <c r="D73" s="30">
        <f>Returns!Q217</f>
        <v>3831199</v>
      </c>
      <c r="E73" s="31">
        <f t="shared" si="1"/>
        <v>0.77482344913419843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2:17" x14ac:dyDescent="0.25">
      <c r="B74" s="27">
        <v>43769</v>
      </c>
      <c r="C74" s="30">
        <f>Sales!Q217</f>
        <v>4786141</v>
      </c>
      <c r="D74" s="30">
        <f>Returns!Q218</f>
        <v>3778100</v>
      </c>
      <c r="E74" s="31">
        <f t="shared" si="1"/>
        <v>0.78938334662518306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2:17" x14ac:dyDescent="0.25">
      <c r="B75" s="27">
        <v>43799</v>
      </c>
      <c r="C75" s="30">
        <f>Sales!Q218</f>
        <v>5352050</v>
      </c>
      <c r="D75" s="30">
        <f>Returns!Q219</f>
        <v>3162412</v>
      </c>
      <c r="E75" s="31">
        <f t="shared" si="1"/>
        <v>0.59087863528928164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2:17" x14ac:dyDescent="0.25">
      <c r="B76" s="27">
        <v>43830</v>
      </c>
      <c r="C76" s="30">
        <f>Sales!Q219</f>
        <v>6562689</v>
      </c>
      <c r="D76" s="30">
        <f>Returns!Q220</f>
        <v>3053695</v>
      </c>
      <c r="E76" s="31">
        <f t="shared" si="1"/>
        <v>0.4653115514082718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2:17" x14ac:dyDescent="0.25">
      <c r="B77" s="27">
        <v>43861</v>
      </c>
      <c r="C77" s="30">
        <f>Sales!Q220</f>
        <v>4461938</v>
      </c>
      <c r="D77" s="30">
        <f>Returns!Q221</f>
        <v>3913069</v>
      </c>
      <c r="E77" s="31">
        <f t="shared" si="1"/>
        <v>0.87698865380917435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2:17" x14ac:dyDescent="0.25">
      <c r="B78" s="27">
        <v>43890</v>
      </c>
      <c r="C78" s="30">
        <f>Sales!Q221</f>
        <v>4833681</v>
      </c>
      <c r="D78" s="30">
        <f>Returns!Q222</f>
        <v>3489045</v>
      </c>
      <c r="E78" s="31">
        <f t="shared" si="1"/>
        <v>0.72181945809001458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2:17" x14ac:dyDescent="0.25">
      <c r="B79" s="29">
        <v>43921</v>
      </c>
      <c r="C79" s="30">
        <f>Sales!Q222</f>
        <v>6530035</v>
      </c>
      <c r="D79" s="30">
        <f>Returns!Q223</f>
        <v>4374901.3051561126</v>
      </c>
      <c r="E79" s="31">
        <f t="shared" si="1"/>
        <v>0.66996598106382477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2:17" x14ac:dyDescent="0.25">
      <c r="B80" s="29">
        <v>43951</v>
      </c>
      <c r="C80" s="30">
        <f>Sales!Q223</f>
        <v>5781047</v>
      </c>
      <c r="D80" s="30">
        <f>Returns!Q224</f>
        <v>4366517.155079064</v>
      </c>
      <c r="E80" s="31">
        <f t="shared" si="1"/>
        <v>0.7553159756492317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2:17" x14ac:dyDescent="0.25">
      <c r="B81" s="29">
        <v>43982</v>
      </c>
      <c r="C81" s="30">
        <f>Sales!Q224</f>
        <v>5499245</v>
      </c>
      <c r="D81" s="30">
        <f>Returns!Q225</f>
        <v>4357600.4889163012</v>
      </c>
      <c r="E81" s="31">
        <f t="shared" si="1"/>
        <v>0.79239977286269314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2:17" x14ac:dyDescent="0.25">
      <c r="B82" s="29">
        <v>44012</v>
      </c>
      <c r="C82" s="30">
        <f>Sales!Q225</f>
        <v>6799270</v>
      </c>
      <c r="D82" s="30">
        <f>Returns!Q226</f>
        <v>4349229.8606562251</v>
      </c>
      <c r="E82" s="31">
        <f t="shared" si="1"/>
        <v>0.6396612960885838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2:17" x14ac:dyDescent="0.25">
      <c r="B83" s="29">
        <v>44043</v>
      </c>
      <c r="C83" s="30">
        <f>Sales!Q226</f>
        <v>7867822</v>
      </c>
      <c r="D83" s="30">
        <f>Returns!Q227</f>
        <v>4340327.586749264</v>
      </c>
      <c r="E83" s="31">
        <f t="shared" si="1"/>
        <v>0.55165553907412546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2:17" x14ac:dyDescent="0.25">
      <c r="B84" s="29">
        <v>44074</v>
      </c>
      <c r="C84" s="30">
        <f>Sales!Q227</f>
        <v>5748788</v>
      </c>
      <c r="D84" s="30">
        <f>Returns!Q228</f>
        <v>4331701.6034430359</v>
      </c>
      <c r="E84" s="31">
        <f t="shared" si="1"/>
        <v>0.75349823361777057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2:17" x14ac:dyDescent="0.25">
      <c r="B85" s="27">
        <v>44104</v>
      </c>
      <c r="C85" s="30">
        <f>Sales!Q228</f>
        <v>5564209</v>
      </c>
      <c r="D85" s="30">
        <f>Returns!Q229</f>
        <v>4554626</v>
      </c>
      <c r="E85" s="31">
        <f t="shared" si="1"/>
        <v>0.81855767818929881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2:17" x14ac:dyDescent="0.25">
      <c r="B86" s="27">
        <v>44135</v>
      </c>
      <c r="C86" s="30">
        <f>Sales!Q229</f>
        <v>5148471</v>
      </c>
      <c r="D86" s="30">
        <f>Returns!Q230</f>
        <v>4098827</v>
      </c>
      <c r="E86" s="31">
        <f t="shared" si="1"/>
        <v>0.79612510199630138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2:17" x14ac:dyDescent="0.25">
      <c r="B87" s="27">
        <v>44165</v>
      </c>
      <c r="C87" s="30">
        <f>Sales!Q230</f>
        <v>5714338</v>
      </c>
      <c r="D87" s="30">
        <f>Returns!Q231</f>
        <v>3658617</v>
      </c>
      <c r="E87" s="31">
        <f t="shared" si="1"/>
        <v>0.64025211669313231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2:17" x14ac:dyDescent="0.25">
      <c r="B88" s="27">
        <v>44196</v>
      </c>
      <c r="C88" s="30">
        <f>Sales!Q231</f>
        <v>6942531</v>
      </c>
      <c r="D88" s="30">
        <f>Returns!Q232</f>
        <v>3312441</v>
      </c>
      <c r="E88" s="31">
        <f t="shared" si="1"/>
        <v>0.47712296855426356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2:17" x14ac:dyDescent="0.25">
      <c r="B89" s="27">
        <v>44227</v>
      </c>
      <c r="C89" s="30">
        <f>Sales!Q232</f>
        <v>5360255</v>
      </c>
      <c r="D89" s="30">
        <f>Returns!Q233</f>
        <v>4353608</v>
      </c>
      <c r="E89" s="31">
        <f t="shared" si="1"/>
        <v>0.81220165831662861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2:17" x14ac:dyDescent="0.25">
      <c r="B90" s="27">
        <v>44255</v>
      </c>
      <c r="C90" s="30">
        <f>Sales!Q233</f>
        <v>4615839</v>
      </c>
      <c r="D90" s="30">
        <f>Returns!Q234</f>
        <v>3329725</v>
      </c>
      <c r="E90" s="31">
        <f t="shared" si="1"/>
        <v>0.72136939784944842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2:17" x14ac:dyDescent="0.25">
      <c r="B91" s="27">
        <v>44286</v>
      </c>
      <c r="C91" s="30">
        <f>Sales!Q234</f>
        <v>6025105</v>
      </c>
      <c r="D91" s="30">
        <f>Returns!Q235</f>
        <v>5079393</v>
      </c>
      <c r="E91" s="31">
        <f t="shared" si="1"/>
        <v>0.84303808813290393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2:17" x14ac:dyDescent="0.25">
      <c r="B92" s="27">
        <v>44316</v>
      </c>
      <c r="C92" s="30">
        <f>Sales!Q235</f>
        <v>5482230</v>
      </c>
      <c r="D92" s="30">
        <f>Returns!Q236</f>
        <v>4788320</v>
      </c>
      <c r="E92" s="31">
        <f t="shared" si="1"/>
        <v>0.87342559505894501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2:17" x14ac:dyDescent="0.25">
      <c r="B93" s="27">
        <v>44347</v>
      </c>
      <c r="C93" s="30">
        <f>Sales!Q236</f>
        <v>5348290</v>
      </c>
      <c r="D93" s="30">
        <f>Returns!Q237</f>
        <v>4753684</v>
      </c>
      <c r="E93" s="31">
        <f t="shared" si="1"/>
        <v>0.88882315656032118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2:17" x14ac:dyDescent="0.25">
      <c r="B94" s="27">
        <v>44377</v>
      </c>
      <c r="C94" s="30">
        <f>Sales!Q237</f>
        <v>7005497</v>
      </c>
      <c r="D94" s="30">
        <f>Returns!Q238</f>
        <v>4732878</v>
      </c>
      <c r="E94" s="31">
        <f t="shared" si="1"/>
        <v>0.67559489355287716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2:17" x14ac:dyDescent="0.25">
      <c r="B95" s="27">
        <v>44408</v>
      </c>
      <c r="C95" s="30">
        <f>Sales!Q238</f>
        <v>7650497</v>
      </c>
      <c r="D95" s="30">
        <f>Returns!Q239</f>
        <v>5086111</v>
      </c>
      <c r="E95" s="31">
        <f t="shared" si="1"/>
        <v>0.66480792032203917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2:17" x14ac:dyDescent="0.25">
      <c r="B96" s="27">
        <v>44439</v>
      </c>
      <c r="C96" s="30">
        <f>Sales!Q239</f>
        <v>5458724</v>
      </c>
      <c r="D96" s="30">
        <f>Returns!Q240</f>
        <v>4880426</v>
      </c>
      <c r="E96" s="31">
        <f t="shared" si="1"/>
        <v>0.89405985721205172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2:26" x14ac:dyDescent="0.25">
      <c r="B97" s="27">
        <v>44469</v>
      </c>
      <c r="C97" s="30">
        <f>Sales!Q240</f>
        <v>5778655</v>
      </c>
      <c r="D97" s="30">
        <f>Returns!Q241</f>
        <v>4267008</v>
      </c>
      <c r="E97" s="31">
        <f t="shared" si="1"/>
        <v>0.73840850509331324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2:26" x14ac:dyDescent="0.25">
      <c r="B98" s="27">
        <v>44500</v>
      </c>
      <c r="C98" s="30">
        <f>Sales!Q241</f>
        <v>5328027</v>
      </c>
      <c r="D98" s="30">
        <f>Returns!Q242</f>
        <v>4691522</v>
      </c>
      <c r="E98" s="31">
        <f t="shared" si="1"/>
        <v>0.88053645373794087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2:26" x14ac:dyDescent="0.25">
      <c r="B99" s="27">
        <v>44530</v>
      </c>
      <c r="C99" s="30">
        <f>Sales!Q242</f>
        <v>5508753</v>
      </c>
      <c r="D99" s="30">
        <f>Returns!Q243</f>
        <v>3882753</v>
      </c>
      <c r="E99" s="31">
        <f t="shared" si="1"/>
        <v>0.70483338062171241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2:26" x14ac:dyDescent="0.25">
      <c r="B100" s="27">
        <v>44561</v>
      </c>
      <c r="C100" s="30">
        <f>Sales!Q243</f>
        <v>6760887</v>
      </c>
      <c r="D100" s="30">
        <f>Returns!Q244</f>
        <v>2931369</v>
      </c>
      <c r="E100" s="31">
        <f t="shared" si="1"/>
        <v>0.43357757643338812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26" x14ac:dyDescent="0.25">
      <c r="B101" s="27">
        <v>44592</v>
      </c>
      <c r="C101" s="30">
        <f>Sales!Q244</f>
        <v>5614449</v>
      </c>
      <c r="D101" s="30">
        <f>Returns!Q245</f>
        <v>4186522</v>
      </c>
      <c r="E101" s="31">
        <f t="shared" si="1"/>
        <v>0.74566925445399901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26" x14ac:dyDescent="0.25">
      <c r="B102" s="27">
        <v>44620</v>
      </c>
      <c r="C102" s="30">
        <f>Sales!Q245</f>
        <v>4930827</v>
      </c>
      <c r="D102" s="30">
        <f>Returns!Q246</f>
        <v>3620585</v>
      </c>
      <c r="E102" s="31">
        <f t="shared" si="1"/>
        <v>0.73427540653930867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2:26" x14ac:dyDescent="0.25">
      <c r="B103" s="27">
        <v>44651</v>
      </c>
      <c r="C103" s="30">
        <f>Sales!Q246</f>
        <v>5927229</v>
      </c>
      <c r="D103" s="30">
        <f>Returns!Q247</f>
        <v>4715609</v>
      </c>
      <c r="E103" s="31">
        <f t="shared" si="1"/>
        <v>0.79558407478435533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S103" s="65" t="s">
        <v>64</v>
      </c>
      <c r="T103" s="65"/>
      <c r="U103" s="65" t="s">
        <v>60</v>
      </c>
      <c r="V103" s="65"/>
      <c r="W103" s="65" t="s">
        <v>61</v>
      </c>
      <c r="X103" s="65"/>
      <c r="Y103" s="65" t="s">
        <v>62</v>
      </c>
      <c r="Z103" s="65"/>
    </row>
    <row r="104" spans="2:26" x14ac:dyDescent="0.25">
      <c r="B104" s="32">
        <v>44681</v>
      </c>
      <c r="C104" s="33">
        <f>Sales!Q247</f>
        <v>5779266</v>
      </c>
      <c r="D104" s="33">
        <f>Returns!Q248</f>
        <v>4759999</v>
      </c>
      <c r="E104" s="34">
        <f t="shared" si="1"/>
        <v>0.82363383170111915</v>
      </c>
      <c r="F104" s="66" t="s">
        <v>55</v>
      </c>
      <c r="G104" s="66"/>
      <c r="H104" s="66"/>
      <c r="I104" s="33"/>
      <c r="J104" s="33"/>
      <c r="K104" s="33"/>
      <c r="L104" s="33"/>
      <c r="M104" s="33"/>
      <c r="N104" s="33"/>
      <c r="O104" s="67" t="s">
        <v>63</v>
      </c>
      <c r="P104" s="67"/>
      <c r="Q104" s="67"/>
      <c r="S104" s="42" t="s">
        <v>55</v>
      </c>
      <c r="T104" s="43" t="s">
        <v>63</v>
      </c>
      <c r="U104" s="42" t="s">
        <v>55</v>
      </c>
      <c r="V104" s="43" t="s">
        <v>63</v>
      </c>
      <c r="W104" s="42" t="s">
        <v>55</v>
      </c>
      <c r="X104" s="43" t="s">
        <v>63</v>
      </c>
      <c r="Y104" s="42" t="s">
        <v>55</v>
      </c>
      <c r="Z104" s="43" t="s">
        <v>63</v>
      </c>
    </row>
    <row r="105" spans="2:26" x14ac:dyDescent="0.25">
      <c r="B105" s="27">
        <v>44712</v>
      </c>
      <c r="C105" s="30">
        <f>Sales!Q248</f>
        <v>5615975</v>
      </c>
      <c r="D105" s="40">
        <f>Returns!Q249</f>
        <v>5409537</v>
      </c>
      <c r="E105" s="31">
        <f t="shared" si="1"/>
        <v>0.96324093323065008</v>
      </c>
      <c r="F105" s="35">
        <f>_xlfn.FORECAST.ETS($B105,$D$5:$D$104,$B$5:$B$104,12,1)</f>
        <v>4746646.3252761476</v>
      </c>
      <c r="G105" s="35"/>
      <c r="H105" s="35"/>
      <c r="I105" s="30">
        <f>_xlfn.FORECAST.ETS($B105,$C$5:$C$104,$B$5:$B$104,12,1)</f>
        <v>5670000.6777499272</v>
      </c>
      <c r="J105" s="30"/>
      <c r="K105" s="30"/>
      <c r="L105" s="31">
        <f>_xlfn.FORECAST.ETS($B105,$E$5:$E$104,$B$5:$B$104,12,1)</f>
        <v>0.86073863857782651</v>
      </c>
      <c r="M105" s="30"/>
      <c r="N105" s="30"/>
      <c r="O105" s="37">
        <f>I105*L105</f>
        <v>4880388.664101826</v>
      </c>
      <c r="P105" s="37"/>
      <c r="Q105" s="37"/>
      <c r="S105" s="35">
        <f>SUM(F108:F116)-SUM($D108:$D116)</f>
        <v>-1005000.3666412979</v>
      </c>
      <c r="T105" s="37">
        <f>SUM(O108:O116)-SUM($D108:$D116)</f>
        <v>-965614.21921083331</v>
      </c>
      <c r="U105" s="35">
        <f>ABS(S105)</f>
        <v>1005000.3666412979</v>
      </c>
      <c r="V105" s="37">
        <f>ABS(T105)</f>
        <v>965614.21921083331</v>
      </c>
      <c r="W105" s="54">
        <f>U105/SUM(D108:D116)</f>
        <v>2.6356492560057846E-2</v>
      </c>
      <c r="X105" s="55">
        <f>V105/SUM(D108:D116)</f>
        <v>2.5323576815768481E-2</v>
      </c>
      <c r="Y105" s="35">
        <f>S105^2</f>
        <v>1010025736949.1433</v>
      </c>
      <c r="Z105" s="37">
        <f>T105^2</f>
        <v>932410820342.14722</v>
      </c>
    </row>
    <row r="106" spans="2:26" x14ac:dyDescent="0.25">
      <c r="B106" s="27">
        <v>44742</v>
      </c>
      <c r="C106" s="30">
        <f>Sales!Q249</f>
        <v>6310905</v>
      </c>
      <c r="D106" s="40">
        <f>Returns!Q250</f>
        <v>4678127</v>
      </c>
      <c r="E106" s="31">
        <f t="shared" si="1"/>
        <v>0.74127672655506616</v>
      </c>
      <c r="F106" s="35">
        <f t="shared" ref="F106:F116" si="2">_xlfn.FORECAST.ETS($B106,$D$5:$D$104,$B$5:$B$104,12,1)</f>
        <v>4476666.6869615968</v>
      </c>
      <c r="G106" s="35"/>
      <c r="H106" s="35"/>
      <c r="I106" s="30">
        <f t="shared" ref="I106:I116" si="3">_xlfn.FORECAST.ETS($B106,$C$5:$C$104,$B$5:$B$104,12,1)</f>
        <v>6648455.808424836</v>
      </c>
      <c r="J106" s="30"/>
      <c r="K106" s="30"/>
      <c r="L106" s="31">
        <f t="shared" ref="L106:L116" si="4">_xlfn.FORECAST.ETS($B106,$E$5:$E$104,$B$5:$B$104,12,1)</f>
        <v>0.66328864520453157</v>
      </c>
      <c r="M106" s="30"/>
      <c r="N106" s="30"/>
      <c r="O106" s="37">
        <f t="shared" ref="O106:P121" si="5">I106*L106</f>
        <v>4409845.2458723085</v>
      </c>
      <c r="P106" s="37"/>
      <c r="Q106" s="37"/>
      <c r="S106" s="35"/>
      <c r="T106" s="37"/>
      <c r="U106" s="35"/>
      <c r="V106" s="37"/>
      <c r="W106" s="44"/>
      <c r="X106" s="45"/>
      <c r="Y106" s="35"/>
      <c r="Z106" s="37"/>
    </row>
    <row r="107" spans="2:26" x14ac:dyDescent="0.25">
      <c r="B107" s="27">
        <v>44773</v>
      </c>
      <c r="C107" s="30">
        <f>Sales!Q250</f>
        <v>7264714</v>
      </c>
      <c r="D107" s="40">
        <f>Returns!Q251</f>
        <v>4642195</v>
      </c>
      <c r="E107" s="31">
        <f t="shared" si="1"/>
        <v>0.63900588515941581</v>
      </c>
      <c r="F107" s="35">
        <f t="shared" si="2"/>
        <v>4716416.2307449589</v>
      </c>
      <c r="G107" s="35"/>
      <c r="H107" s="35"/>
      <c r="I107" s="30">
        <f t="shared" si="3"/>
        <v>7146668.7226835284</v>
      </c>
      <c r="J107" s="30"/>
      <c r="K107" s="30"/>
      <c r="L107" s="31">
        <f t="shared" si="4"/>
        <v>0.64954806681020594</v>
      </c>
      <c r="M107" s="30"/>
      <c r="N107" s="30"/>
      <c r="O107" s="37">
        <f t="shared" si="5"/>
        <v>4642104.85295205</v>
      </c>
      <c r="P107" s="37"/>
      <c r="Q107" s="37"/>
      <c r="S107" s="35"/>
      <c r="T107" s="37"/>
      <c r="U107" s="35"/>
      <c r="V107" s="37"/>
      <c r="W107" s="44"/>
      <c r="X107" s="45"/>
      <c r="Y107" s="35"/>
      <c r="Z107" s="37"/>
    </row>
    <row r="108" spans="2:26" x14ac:dyDescent="0.25">
      <c r="B108" s="27">
        <v>44804</v>
      </c>
      <c r="C108" s="30">
        <f>Sales!Q251</f>
        <v>5652751</v>
      </c>
      <c r="D108" s="40">
        <f>Returns!Q252</f>
        <v>5058245</v>
      </c>
      <c r="E108" s="31">
        <f t="shared" si="1"/>
        <v>0.89482890719934416</v>
      </c>
      <c r="F108" s="35">
        <f t="shared" si="2"/>
        <v>4492091.5498732245</v>
      </c>
      <c r="G108" s="35"/>
      <c r="H108" s="35"/>
      <c r="I108" s="30">
        <f t="shared" si="3"/>
        <v>5365554.1054945551</v>
      </c>
      <c r="J108" s="30"/>
      <c r="K108" s="30"/>
      <c r="L108" s="31">
        <f t="shared" si="4"/>
        <v>0.84458741064980503</v>
      </c>
      <c r="M108" s="30"/>
      <c r="N108" s="30"/>
      <c r="O108" s="37">
        <f t="shared" si="5"/>
        <v>4531679.4486610768</v>
      </c>
      <c r="P108" s="37"/>
      <c r="Q108" s="37"/>
      <c r="S108" s="35"/>
      <c r="T108" s="37"/>
      <c r="U108" s="35"/>
      <c r="V108" s="37"/>
      <c r="W108" s="44"/>
      <c r="X108" s="45"/>
      <c r="Y108" s="35"/>
      <c r="Z108" s="37"/>
    </row>
    <row r="109" spans="2:26" x14ac:dyDescent="0.25">
      <c r="B109" s="27">
        <v>44834</v>
      </c>
      <c r="C109" s="30">
        <f>Sales!Q252</f>
        <v>5619447</v>
      </c>
      <c r="D109" s="40">
        <f>Returns!Q253</f>
        <v>4379695</v>
      </c>
      <c r="E109" s="31">
        <f t="shared" si="1"/>
        <v>0.77938185020696882</v>
      </c>
      <c r="F109" s="35">
        <f t="shared" si="2"/>
        <v>4331991.2002174305</v>
      </c>
      <c r="G109" s="35"/>
      <c r="H109" s="35"/>
      <c r="I109" s="30">
        <f t="shared" si="3"/>
        <v>5962088.537019182</v>
      </c>
      <c r="J109" s="30"/>
      <c r="K109" s="30"/>
      <c r="L109" s="31">
        <f t="shared" si="4"/>
        <v>0.7377005078653186</v>
      </c>
      <c r="M109" s="30"/>
      <c r="N109" s="30"/>
      <c r="O109" s="37">
        <f t="shared" si="5"/>
        <v>4398235.741697045</v>
      </c>
      <c r="P109" s="37"/>
      <c r="Q109" s="37"/>
      <c r="S109" s="35"/>
      <c r="T109" s="37"/>
      <c r="U109" s="35"/>
      <c r="V109" s="37"/>
      <c r="W109" s="44"/>
      <c r="X109" s="45"/>
      <c r="Y109" s="35"/>
      <c r="Z109" s="37"/>
    </row>
    <row r="110" spans="2:26" x14ac:dyDescent="0.25">
      <c r="B110" s="27">
        <v>44865</v>
      </c>
      <c r="C110" s="30">
        <f>Sales!Q253</f>
        <v>5178864</v>
      </c>
      <c r="D110" s="40">
        <f>Returns!Q254</f>
        <v>4622122</v>
      </c>
      <c r="E110" s="31">
        <f t="shared" si="1"/>
        <v>0.89249727353334629</v>
      </c>
      <c r="F110" s="35">
        <f t="shared" si="2"/>
        <v>4157732.9936288423</v>
      </c>
      <c r="G110" s="35"/>
      <c r="H110" s="35"/>
      <c r="I110" s="30">
        <f t="shared" si="3"/>
        <v>5415534.866322739</v>
      </c>
      <c r="J110" s="30"/>
      <c r="K110" s="30"/>
      <c r="L110" s="31">
        <f t="shared" si="4"/>
        <v>0.79466612059194885</v>
      </c>
      <c r="M110" s="30"/>
      <c r="N110" s="30"/>
      <c r="O110" s="37">
        <f t="shared" si="5"/>
        <v>4303542.0831511291</v>
      </c>
      <c r="P110" s="37"/>
      <c r="Q110" s="37"/>
      <c r="S110" s="35"/>
      <c r="T110" s="37"/>
      <c r="U110" s="35"/>
      <c r="V110" s="37"/>
      <c r="W110" s="44"/>
      <c r="X110" s="45"/>
      <c r="Y110" s="35"/>
      <c r="Z110" s="37"/>
    </row>
    <row r="111" spans="2:26" x14ac:dyDescent="0.25">
      <c r="B111" s="27">
        <v>44895</v>
      </c>
      <c r="C111" s="30">
        <f>Sales!Q254</f>
        <v>5865183</v>
      </c>
      <c r="D111" s="40">
        <f>Returns!Q255</f>
        <v>3345254</v>
      </c>
      <c r="E111" s="31">
        <f t="shared" si="1"/>
        <v>0.5703579922399693</v>
      </c>
      <c r="F111" s="35">
        <f t="shared" si="2"/>
        <v>3628587.3855511844</v>
      </c>
      <c r="G111" s="35"/>
      <c r="H111" s="35"/>
      <c r="I111" s="30">
        <f t="shared" si="3"/>
        <v>5722992.6630879622</v>
      </c>
      <c r="J111" s="30"/>
      <c r="K111" s="30"/>
      <c r="L111" s="31">
        <f t="shared" si="4"/>
        <v>0.62402896927794849</v>
      </c>
      <c r="M111" s="30"/>
      <c r="N111" s="30"/>
      <c r="O111" s="37">
        <f t="shared" si="5"/>
        <v>3571313.2127320427</v>
      </c>
      <c r="P111" s="37"/>
      <c r="Q111" s="37"/>
      <c r="S111" s="35"/>
      <c r="T111" s="37"/>
      <c r="U111" s="35"/>
      <c r="V111" s="37"/>
      <c r="W111" s="44"/>
      <c r="X111" s="45"/>
      <c r="Y111" s="35"/>
      <c r="Z111" s="37"/>
    </row>
    <row r="112" spans="2:26" x14ac:dyDescent="0.25">
      <c r="B112" s="27">
        <v>44926</v>
      </c>
      <c r="C112" s="30">
        <f>Sales!Q255</f>
        <v>6307228</v>
      </c>
      <c r="D112" s="40">
        <f>Returns!Q256</f>
        <v>2931567</v>
      </c>
      <c r="E112" s="31">
        <f t="shared" si="1"/>
        <v>0.46479483538568767</v>
      </c>
      <c r="F112" s="35">
        <f t="shared" si="2"/>
        <v>3392866.5279084891</v>
      </c>
      <c r="G112" s="35"/>
      <c r="H112" s="35"/>
      <c r="I112" s="30">
        <f t="shared" si="3"/>
        <v>7193637.5777438758</v>
      </c>
      <c r="J112" s="30"/>
      <c r="K112" s="30"/>
      <c r="L112" s="31">
        <f t="shared" si="4"/>
        <v>0.46036137989632508</v>
      </c>
      <c r="M112" s="30"/>
      <c r="N112" s="30"/>
      <c r="O112" s="37">
        <f t="shared" si="5"/>
        <v>3311672.921764228</v>
      </c>
      <c r="P112" s="37"/>
      <c r="Q112" s="37"/>
      <c r="S112" s="35"/>
      <c r="T112" s="37"/>
      <c r="U112" s="35"/>
      <c r="V112" s="37"/>
      <c r="W112" s="44"/>
      <c r="X112" s="45"/>
      <c r="Y112" s="35"/>
      <c r="Z112" s="37"/>
    </row>
    <row r="113" spans="2:26" x14ac:dyDescent="0.25">
      <c r="B113" s="27">
        <v>44957</v>
      </c>
      <c r="C113" s="30">
        <f>Sales!Q256</f>
        <v>6097513</v>
      </c>
      <c r="D113" s="40">
        <f>Returns!Q257</f>
        <v>4661779</v>
      </c>
      <c r="E113" s="31">
        <f t="shared" si="1"/>
        <v>0.76453777138318524</v>
      </c>
      <c r="F113" s="35">
        <f t="shared" si="2"/>
        <v>4195150.9261323726</v>
      </c>
      <c r="G113" s="35"/>
      <c r="H113" s="35"/>
      <c r="I113" s="30">
        <f t="shared" si="3"/>
        <v>5191297.6329666004</v>
      </c>
      <c r="J113" s="30"/>
      <c r="K113" s="30"/>
      <c r="L113" s="31">
        <f t="shared" si="4"/>
        <v>0.81698381852802227</v>
      </c>
      <c r="M113" s="30"/>
      <c r="N113" s="30"/>
      <c r="O113" s="37">
        <f t="shared" si="5"/>
        <v>4241206.1632965365</v>
      </c>
      <c r="P113" s="37"/>
      <c r="Q113" s="37"/>
      <c r="S113" s="35"/>
      <c r="T113" s="37"/>
      <c r="U113" s="35"/>
      <c r="V113" s="37"/>
      <c r="W113" s="44"/>
      <c r="X113" s="45"/>
      <c r="Y113" s="35"/>
      <c r="Z113" s="37"/>
    </row>
    <row r="114" spans="2:26" x14ac:dyDescent="0.25">
      <c r="B114" s="27">
        <v>44985</v>
      </c>
      <c r="C114" s="30">
        <f>Sales!Q257</f>
        <v>4896806</v>
      </c>
      <c r="D114" s="40">
        <f>Returns!Q258</f>
        <v>3590221</v>
      </c>
      <c r="E114" s="31">
        <f t="shared" si="1"/>
        <v>0.7331760743635749</v>
      </c>
      <c r="F114" s="35">
        <f t="shared" si="2"/>
        <v>3746922.8101734864</v>
      </c>
      <c r="G114" s="35"/>
      <c r="H114" s="35"/>
      <c r="I114" s="30">
        <f t="shared" si="3"/>
        <v>5186502.2483831933</v>
      </c>
      <c r="J114" s="30"/>
      <c r="K114" s="30"/>
      <c r="L114" s="31">
        <f t="shared" si="4"/>
        <v>0.70022559223792757</v>
      </c>
      <c r="M114" s="30"/>
      <c r="N114" s="30"/>
      <c r="O114" s="37">
        <f t="shared" si="5"/>
        <v>3631721.6085174643</v>
      </c>
      <c r="P114" s="37"/>
      <c r="Q114" s="37"/>
      <c r="S114" s="35"/>
      <c r="T114" s="37"/>
      <c r="U114" s="35"/>
      <c r="V114" s="37"/>
      <c r="W114" s="44"/>
      <c r="X114" s="45"/>
      <c r="Y114" s="35"/>
      <c r="Z114" s="37"/>
    </row>
    <row r="115" spans="2:26" x14ac:dyDescent="0.25">
      <c r="B115" s="27">
        <v>45016</v>
      </c>
      <c r="C115" s="30">
        <f>Sales!Q258</f>
        <v>6187666</v>
      </c>
      <c r="D115" s="40">
        <f>Returns!Q259</f>
        <v>4310698</v>
      </c>
      <c r="E115" s="31">
        <f t="shared" si="1"/>
        <v>0.69665977446100036</v>
      </c>
      <c r="F115" s="35">
        <f t="shared" si="2"/>
        <v>4407822.4842217211</v>
      </c>
      <c r="G115" s="35"/>
      <c r="H115" s="35"/>
      <c r="I115" s="30">
        <f t="shared" si="3"/>
        <v>6149636.8631087346</v>
      </c>
      <c r="J115" s="30"/>
      <c r="K115" s="30"/>
      <c r="L115" s="31">
        <f t="shared" si="4"/>
        <v>0.7346859852260833</v>
      </c>
      <c r="M115" s="30"/>
      <c r="N115" s="30"/>
      <c r="O115" s="37">
        <f t="shared" si="5"/>
        <v>4518052.0175556811</v>
      </c>
      <c r="P115" s="37"/>
      <c r="Q115" s="37"/>
      <c r="S115" s="35"/>
      <c r="T115" s="37"/>
      <c r="U115" s="35"/>
      <c r="V115" s="37"/>
      <c r="W115" s="44"/>
      <c r="X115" s="45"/>
      <c r="Y115" s="35"/>
      <c r="Z115" s="37"/>
    </row>
    <row r="116" spans="2:26" x14ac:dyDescent="0.25">
      <c r="B116" s="32">
        <v>45046</v>
      </c>
      <c r="C116" s="33">
        <f>Sales!Q259</f>
        <v>5200642</v>
      </c>
      <c r="D116" s="41">
        <f>Returns!Q260</f>
        <v>5231455</v>
      </c>
      <c r="E116" s="34">
        <f t="shared" si="1"/>
        <v>1.0059248454325447</v>
      </c>
      <c r="F116" s="36">
        <f t="shared" si="2"/>
        <v>4772869.7556519546</v>
      </c>
      <c r="G116" s="36"/>
      <c r="H116" s="36"/>
      <c r="I116" s="33">
        <f t="shared" si="3"/>
        <v>5533274.0296308612</v>
      </c>
      <c r="J116" s="33"/>
      <c r="K116" s="33"/>
      <c r="L116" s="34">
        <f t="shared" si="4"/>
        <v>0.84181599509986915</v>
      </c>
      <c r="M116" s="33"/>
      <c r="N116" s="33"/>
      <c r="O116" s="38">
        <f t="shared" si="5"/>
        <v>4657998.583413966</v>
      </c>
      <c r="P116" s="38"/>
      <c r="Q116" s="38"/>
      <c r="S116" s="36"/>
      <c r="T116" s="38"/>
      <c r="U116" s="36"/>
      <c r="V116" s="38"/>
      <c r="W116" s="46"/>
      <c r="X116" s="47"/>
      <c r="Y116" s="36"/>
      <c r="Z116" s="38"/>
    </row>
    <row r="117" spans="2:26" x14ac:dyDescent="0.25">
      <c r="B117" s="27">
        <v>45077</v>
      </c>
      <c r="C117" s="30">
        <f>Sales!Q260</f>
        <v>7932512</v>
      </c>
      <c r="D117" s="40">
        <f>Returns!Q261</f>
        <v>5524485</v>
      </c>
      <c r="E117" s="31">
        <f t="shared" si="1"/>
        <v>0.69643575704644378</v>
      </c>
      <c r="F117" s="35"/>
      <c r="G117" s="35">
        <f>_xlfn.FORECAST.ETS($B117,$D$5:$D$116,$B$5:$B$116,12,1)</f>
        <v>4885892.3940152889</v>
      </c>
      <c r="H117" s="35"/>
      <c r="I117" s="30"/>
      <c r="J117" s="30">
        <f>_xlfn.FORECAST.ETS($B117,$C$5:$C$116,$B$5:$B$116,12,1)</f>
        <v>5588519.9743137248</v>
      </c>
      <c r="K117" s="30"/>
      <c r="L117" s="30"/>
      <c r="M117" s="31">
        <f>_xlfn.FORECAST.ETS($B117,$E$5:$E$116,$B$5:$B$116,12,1)</f>
        <v>0.87349784759629945</v>
      </c>
      <c r="N117" s="30"/>
      <c r="O117" s="37"/>
      <c r="P117" s="37">
        <f>J117*M117</f>
        <v>4881560.1688119657</v>
      </c>
      <c r="Q117" s="37"/>
      <c r="S117" s="35">
        <f>SUM(G120:G128)-SUM($D120:$D128)</f>
        <v>-626035.80326721817</v>
      </c>
      <c r="T117" s="37">
        <f>SUM(P120:P128)-SUM($D120:$D128)</f>
        <v>-969225.93561840802</v>
      </c>
      <c r="U117" s="35">
        <f>ABS(S117)</f>
        <v>626035.80326721817</v>
      </c>
      <c r="V117" s="37">
        <f>ABS(T117)</f>
        <v>969225.93561840802</v>
      </c>
      <c r="W117" s="54">
        <f>U117/SUM(D120:D128)</f>
        <v>1.6040250508434516E-2</v>
      </c>
      <c r="X117" s="55">
        <f>V117/SUM(D120:D128)</f>
        <v>2.4833446786038115E-2</v>
      </c>
      <c r="Y117" s="35">
        <f>S117^2</f>
        <v>391920826972.43109</v>
      </c>
      <c r="Z117" s="37">
        <f>T117^2</f>
        <v>939398914275.37842</v>
      </c>
    </row>
    <row r="118" spans="2:26" x14ac:dyDescent="0.25">
      <c r="B118" s="27">
        <v>45107</v>
      </c>
      <c r="C118" s="30">
        <f>Sales!Q261</f>
        <v>6065072</v>
      </c>
      <c r="D118" s="40">
        <f>Returns!Q262</f>
        <v>4747471</v>
      </c>
      <c r="E118" s="31">
        <f t="shared" si="1"/>
        <v>0.78275591781927734</v>
      </c>
      <c r="F118" s="35"/>
      <c r="G118" s="35">
        <f t="shared" ref="G118:G128" si="6">_xlfn.FORECAST.ETS($B118,$D$5:$D$116,$B$5:$B$116,12,1)</f>
        <v>4615878.6814065855</v>
      </c>
      <c r="H118" s="35"/>
      <c r="I118" s="30"/>
      <c r="J118" s="30">
        <f t="shared" ref="J118:J128" si="7">_xlfn.FORECAST.ETS($B118,$C$5:$C$116,$B$5:$B$116,12,1)</f>
        <v>6566703.7952060206</v>
      </c>
      <c r="K118" s="30"/>
      <c r="L118" s="30"/>
      <c r="M118" s="31">
        <f t="shared" ref="M118:M128" si="8">_xlfn.FORECAST.ETS($B118,$E$5:$E$116,$B$5:$B$116,12,1)</f>
        <v>0.69403165790484289</v>
      </c>
      <c r="N118" s="30"/>
      <c r="O118" s="37"/>
      <c r="P118" s="37">
        <f t="shared" si="5"/>
        <v>4557500.321956858</v>
      </c>
      <c r="Q118" s="37"/>
      <c r="S118" s="35"/>
      <c r="T118" s="37"/>
      <c r="U118" s="35"/>
      <c r="V118" s="37"/>
      <c r="W118" s="44"/>
      <c r="X118" s="45"/>
      <c r="Y118" s="35"/>
      <c r="Z118" s="37"/>
    </row>
    <row r="119" spans="2:26" x14ac:dyDescent="0.25">
      <c r="B119" s="27">
        <v>45138</v>
      </c>
      <c r="C119" s="30">
        <f>Sales!Q262</f>
        <v>5635207</v>
      </c>
      <c r="D119" s="40">
        <f>Returns!Q263</f>
        <v>4864013</v>
      </c>
      <c r="E119" s="31">
        <f t="shared" si="1"/>
        <v>0.86314717454034962</v>
      </c>
      <c r="F119" s="35"/>
      <c r="G119" s="35">
        <f t="shared" si="6"/>
        <v>4856225.9420291716</v>
      </c>
      <c r="H119" s="35"/>
      <c r="I119" s="30"/>
      <c r="J119" s="30">
        <f t="shared" si="7"/>
        <v>7065434.2806029012</v>
      </c>
      <c r="K119" s="30"/>
      <c r="L119" s="30"/>
      <c r="M119" s="31">
        <f t="shared" si="8"/>
        <v>0.68066939004802518</v>
      </c>
      <c r="N119" s="30"/>
      <c r="O119" s="37"/>
      <c r="P119" s="37">
        <f t="shared" si="5"/>
        <v>4809224.842202384</v>
      </c>
      <c r="Q119" s="37"/>
      <c r="S119" s="35"/>
      <c r="T119" s="37"/>
      <c r="U119" s="35"/>
      <c r="V119" s="37"/>
      <c r="W119" s="44"/>
      <c r="X119" s="45"/>
      <c r="Y119" s="35"/>
      <c r="Z119" s="37"/>
    </row>
    <row r="120" spans="2:26" x14ac:dyDescent="0.25">
      <c r="B120" s="27">
        <v>45169</v>
      </c>
      <c r="C120" s="30">
        <f>Sales!Q263</f>
        <v>5363000</v>
      </c>
      <c r="D120" s="40">
        <f>Returns!Q264</f>
        <v>4986943</v>
      </c>
      <c r="E120" s="31">
        <f t="shared" si="1"/>
        <v>0.92987935856796566</v>
      </c>
      <c r="F120" s="35"/>
      <c r="G120" s="35">
        <f t="shared" si="6"/>
        <v>4633379.2290821671</v>
      </c>
      <c r="H120" s="35"/>
      <c r="I120" s="30"/>
      <c r="J120" s="30">
        <f t="shared" si="7"/>
        <v>5284531.7804959659</v>
      </c>
      <c r="K120" s="30"/>
      <c r="L120" s="30"/>
      <c r="M120" s="31">
        <f t="shared" si="8"/>
        <v>0.87352866054365852</v>
      </c>
      <c r="N120" s="30"/>
      <c r="O120" s="37"/>
      <c r="P120" s="37">
        <f t="shared" si="5"/>
        <v>4616189.9678170355</v>
      </c>
      <c r="Q120" s="37"/>
      <c r="S120" s="35"/>
      <c r="T120" s="37"/>
      <c r="U120" s="35"/>
      <c r="V120" s="37"/>
      <c r="W120" s="44"/>
      <c r="X120" s="45"/>
      <c r="Y120" s="35"/>
      <c r="Z120" s="37"/>
    </row>
    <row r="121" spans="2:26" x14ac:dyDescent="0.25">
      <c r="B121" s="27">
        <v>45199</v>
      </c>
      <c r="C121" s="30">
        <f>Sales!Q264</f>
        <v>5844075</v>
      </c>
      <c r="D121" s="40">
        <f>Returns!Q265</f>
        <v>4484978</v>
      </c>
      <c r="E121" s="31">
        <f t="shared" si="1"/>
        <v>0.7674401851447834</v>
      </c>
      <c r="F121" s="35"/>
      <c r="G121" s="35">
        <f t="shared" si="6"/>
        <v>4473438.2138772747</v>
      </c>
      <c r="H121" s="35"/>
      <c r="I121" s="30"/>
      <c r="J121" s="30">
        <f t="shared" si="7"/>
        <v>5880379.5245572301</v>
      </c>
      <c r="K121" s="30"/>
      <c r="L121" s="30"/>
      <c r="M121" s="31">
        <f t="shared" si="8"/>
        <v>0.75301384207343358</v>
      </c>
      <c r="N121" s="30"/>
      <c r="O121" s="37"/>
      <c r="P121" s="37">
        <f t="shared" si="5"/>
        <v>4428007.1786367903</v>
      </c>
      <c r="Q121" s="37"/>
      <c r="S121" s="35"/>
      <c r="T121" s="37"/>
      <c r="U121" s="35"/>
      <c r="V121" s="37"/>
      <c r="W121" s="44"/>
      <c r="X121" s="45"/>
      <c r="Y121" s="35"/>
      <c r="Z121" s="37"/>
    </row>
    <row r="122" spans="2:26" x14ac:dyDescent="0.25">
      <c r="B122" s="27">
        <v>45230</v>
      </c>
      <c r="C122" s="30">
        <f>Sales!Q265</f>
        <v>6527928</v>
      </c>
      <c r="D122" s="40">
        <f>Returns!Q266</f>
        <v>3906694</v>
      </c>
      <c r="E122" s="31">
        <f t="shared" si="1"/>
        <v>0.59845850015502622</v>
      </c>
      <c r="F122" s="35"/>
      <c r="G122" s="35">
        <f t="shared" si="6"/>
        <v>4300477.4062694917</v>
      </c>
      <c r="H122" s="35"/>
      <c r="I122" s="30"/>
      <c r="J122" s="30">
        <f t="shared" si="7"/>
        <v>5334082.6461185683</v>
      </c>
      <c r="K122" s="30"/>
      <c r="L122" s="30"/>
      <c r="M122" s="31">
        <f t="shared" si="8"/>
        <v>0.8047515177054867</v>
      </c>
      <c r="N122" s="30"/>
      <c r="O122" s="37"/>
      <c r="P122" s="37">
        <f t="shared" ref="P122:P128" si="9">J122*M122</f>
        <v>4292611.1050304165</v>
      </c>
      <c r="Q122" s="37"/>
      <c r="S122" s="35"/>
      <c r="T122" s="37"/>
      <c r="U122" s="35"/>
      <c r="V122" s="37"/>
      <c r="W122" s="44"/>
      <c r="X122" s="45"/>
      <c r="Y122" s="35"/>
      <c r="Z122" s="37"/>
    </row>
    <row r="123" spans="2:26" x14ac:dyDescent="0.25">
      <c r="B123" s="27">
        <v>45260</v>
      </c>
      <c r="C123" s="30">
        <f>Sales!Q266</f>
        <v>5895456</v>
      </c>
      <c r="D123" s="40">
        <f>Returns!Q267</f>
        <v>4625728</v>
      </c>
      <c r="E123" s="31">
        <f t="shared" si="1"/>
        <v>0.7846259899149447</v>
      </c>
      <c r="F123" s="35"/>
      <c r="G123" s="35">
        <f t="shared" si="6"/>
        <v>3771228.287555147</v>
      </c>
      <c r="H123" s="35"/>
      <c r="I123" s="30"/>
      <c r="J123" s="30">
        <f t="shared" si="7"/>
        <v>5641968.0975543596</v>
      </c>
      <c r="K123" s="30"/>
      <c r="L123" s="30"/>
      <c r="M123" s="31">
        <f t="shared" si="8"/>
        <v>0.65631651072441999</v>
      </c>
      <c r="N123" s="30"/>
      <c r="O123" s="37"/>
      <c r="P123" s="37">
        <f t="shared" si="9"/>
        <v>3702916.8154053711</v>
      </c>
      <c r="Q123" s="37"/>
      <c r="S123" s="35"/>
      <c r="T123" s="37"/>
      <c r="U123" s="35"/>
      <c r="V123" s="37"/>
      <c r="W123" s="44"/>
      <c r="X123" s="45"/>
      <c r="Y123" s="35"/>
      <c r="Z123" s="37"/>
    </row>
    <row r="124" spans="2:26" x14ac:dyDescent="0.25">
      <c r="B124" s="27">
        <v>45291</v>
      </c>
      <c r="C124" s="30">
        <f>Sales!Q267</f>
        <v>6678035</v>
      </c>
      <c r="D124" s="40">
        <f>Returns!Q268</f>
        <v>3457166</v>
      </c>
      <c r="E124" s="31">
        <f t="shared" si="1"/>
        <v>0.51769210553703293</v>
      </c>
      <c r="F124" s="35"/>
      <c r="G124" s="35">
        <f t="shared" si="6"/>
        <v>3536239.2897809334</v>
      </c>
      <c r="H124" s="35"/>
      <c r="I124" s="30"/>
      <c r="J124" s="30">
        <f t="shared" si="7"/>
        <v>7111555.8870486058</v>
      </c>
      <c r="K124" s="30"/>
      <c r="L124" s="30"/>
      <c r="M124" s="31">
        <f t="shared" si="8"/>
        <v>0.48442682495923489</v>
      </c>
      <c r="N124" s="30"/>
      <c r="O124" s="37"/>
      <c r="P124" s="37">
        <f t="shared" si="9"/>
        <v>3445028.4388831113</v>
      </c>
      <c r="Q124" s="37"/>
      <c r="S124" s="35"/>
      <c r="T124" s="37"/>
      <c r="U124" s="35"/>
      <c r="V124" s="37"/>
      <c r="W124" s="44"/>
      <c r="X124" s="45"/>
      <c r="Y124" s="35"/>
      <c r="Z124" s="37"/>
    </row>
    <row r="125" spans="2:26" x14ac:dyDescent="0.25">
      <c r="B125" s="27">
        <v>45322</v>
      </c>
      <c r="C125" s="30">
        <f>Sales!Q268</f>
        <v>5505200</v>
      </c>
      <c r="D125" s="40">
        <f>Returns!Q269</f>
        <v>3982851</v>
      </c>
      <c r="E125" s="31">
        <f t="shared" si="1"/>
        <v>0.7234707185933299</v>
      </c>
      <c r="F125" s="35"/>
      <c r="G125" s="35">
        <f t="shared" si="6"/>
        <v>4340102.2485608971</v>
      </c>
      <c r="H125" s="35"/>
      <c r="I125" s="30"/>
      <c r="J125" s="30">
        <f t="shared" si="7"/>
        <v>5111220.549064762</v>
      </c>
      <c r="K125" s="30"/>
      <c r="L125" s="30"/>
      <c r="M125" s="31">
        <f t="shared" si="8"/>
        <v>0.84612410440367036</v>
      </c>
      <c r="N125" s="30"/>
      <c r="O125" s="37"/>
      <c r="P125" s="37">
        <f t="shared" si="9"/>
        <v>4324726.9094870584</v>
      </c>
      <c r="Q125" s="37"/>
      <c r="S125" s="35"/>
      <c r="T125" s="37"/>
      <c r="U125" s="35"/>
      <c r="V125" s="37"/>
      <c r="W125" s="44"/>
      <c r="X125" s="45"/>
      <c r="Y125" s="35"/>
      <c r="Z125" s="37"/>
    </row>
    <row r="126" spans="2:26" x14ac:dyDescent="0.25">
      <c r="B126" s="27">
        <v>45351</v>
      </c>
      <c r="C126" s="30">
        <f>Sales!Q269</f>
        <v>5312309</v>
      </c>
      <c r="D126" s="40">
        <f>Returns!Q270</f>
        <v>4111275</v>
      </c>
      <c r="E126" s="31">
        <f t="shared" si="1"/>
        <v>0.77391488333980574</v>
      </c>
      <c r="F126" s="35"/>
      <c r="G126" s="35">
        <f t="shared" si="6"/>
        <v>3875714.2956701405</v>
      </c>
      <c r="H126" s="35"/>
      <c r="I126" s="30"/>
      <c r="J126" s="30">
        <f t="shared" si="7"/>
        <v>5104887.3316991078</v>
      </c>
      <c r="K126" s="30"/>
      <c r="L126" s="30"/>
      <c r="M126" s="31">
        <f t="shared" si="8"/>
        <v>0.74991283567900102</v>
      </c>
      <c r="N126" s="30"/>
      <c r="O126" s="37"/>
      <c r="P126" s="37">
        <f t="shared" si="9"/>
        <v>3828220.5347362868</v>
      </c>
      <c r="Q126" s="37"/>
      <c r="S126" s="35"/>
      <c r="T126" s="37"/>
      <c r="U126" s="35"/>
      <c r="V126" s="37"/>
      <c r="W126" s="44"/>
      <c r="X126" s="45"/>
      <c r="Y126" s="35"/>
      <c r="Z126" s="37"/>
    </row>
    <row r="127" spans="2:26" x14ac:dyDescent="0.25">
      <c r="B127" s="27">
        <v>45382</v>
      </c>
      <c r="C127" s="30">
        <f>Sales!Q270</f>
        <v>5691381</v>
      </c>
      <c r="D127" s="40">
        <f>Returns!Q271</f>
        <v>4071557</v>
      </c>
      <c r="E127" s="31">
        <f t="shared" si="1"/>
        <v>0.71538999058400765</v>
      </c>
      <c r="F127" s="35"/>
      <c r="G127" s="35">
        <f t="shared" si="6"/>
        <v>4553300.199373682</v>
      </c>
      <c r="H127" s="35"/>
      <c r="I127" s="30"/>
      <c r="J127" s="30">
        <f t="shared" si="7"/>
        <v>6068551.2797507215</v>
      </c>
      <c r="K127" s="30"/>
      <c r="L127" s="30"/>
      <c r="M127" s="31">
        <f t="shared" si="8"/>
        <v>0.74269816491540641</v>
      </c>
      <c r="N127" s="30"/>
      <c r="O127" s="37"/>
      <c r="P127" s="37">
        <f t="shared" si="9"/>
        <v>4507101.8991659023</v>
      </c>
      <c r="Q127" s="37"/>
      <c r="S127" s="35"/>
      <c r="T127" s="37"/>
      <c r="U127" s="35"/>
      <c r="V127" s="37"/>
      <c r="W127" s="44"/>
      <c r="X127" s="45"/>
      <c r="Y127" s="35"/>
      <c r="Z127" s="37"/>
    </row>
    <row r="128" spans="2:26" x14ac:dyDescent="0.25">
      <c r="B128" s="32">
        <v>45412</v>
      </c>
      <c r="C128" s="33">
        <f>Sales!Q271</f>
        <v>5128509</v>
      </c>
      <c r="D128" s="41">
        <f>Returns!Q272</f>
        <v>5401862</v>
      </c>
      <c r="E128" s="34">
        <f t="shared" si="1"/>
        <v>1.0533006766684041</v>
      </c>
      <c r="F128" s="36"/>
      <c r="G128" s="36">
        <f t="shared" si="6"/>
        <v>4919139.0265630512</v>
      </c>
      <c r="H128" s="36"/>
      <c r="I128" s="33"/>
      <c r="J128" s="33">
        <f t="shared" si="7"/>
        <v>5451861.6506325798</v>
      </c>
      <c r="K128" s="33"/>
      <c r="L128" s="33"/>
      <c r="M128" s="34">
        <f t="shared" si="8"/>
        <v>0.90153153733263414</v>
      </c>
      <c r="N128" s="33"/>
      <c r="O128" s="38"/>
      <c r="P128" s="38">
        <f t="shared" si="9"/>
        <v>4915025.2152196215</v>
      </c>
      <c r="Q128" s="38"/>
      <c r="S128" s="36"/>
      <c r="T128" s="38"/>
      <c r="U128" s="36"/>
      <c r="V128" s="38"/>
      <c r="W128" s="46"/>
      <c r="X128" s="47"/>
      <c r="Y128" s="36"/>
      <c r="Z128" s="38"/>
    </row>
    <row r="129" spans="2:28" x14ac:dyDescent="0.25">
      <c r="B129" s="27">
        <v>45443</v>
      </c>
      <c r="C129" s="30">
        <f>Sales!Q272</f>
        <v>6050341</v>
      </c>
      <c r="D129" s="40">
        <f>Returns!Q273</f>
        <v>4940870</v>
      </c>
      <c r="E129" s="31">
        <f t="shared" si="1"/>
        <v>0.81662669922240749</v>
      </c>
      <c r="F129" s="35"/>
      <c r="G129" s="35"/>
      <c r="H129" s="35">
        <f>_xlfn.FORECAST.ETS($B129,$D$5:$D$128,$B$5:$B$128,12,1)</f>
        <v>5391142.0299299518</v>
      </c>
      <c r="I129" s="30"/>
      <c r="J129" s="30"/>
      <c r="K129" s="30">
        <f>_xlfn.FORECAST.ETS($B129,$C$5:$C$128,$B$5:$B$128,12,1)</f>
        <v>5556410.6848922167</v>
      </c>
      <c r="L129" s="30"/>
      <c r="M129" s="30"/>
      <c r="N129" s="31">
        <f>_xlfn.FORECAST.ETS($B129,$E$5:$E$128,$B$5:$B$128,12,1)</f>
        <v>1.0246176840306296</v>
      </c>
      <c r="O129" s="37"/>
      <c r="P129" s="37"/>
      <c r="Q129" s="37">
        <f>K129*N129</f>
        <v>5693196.6474773074</v>
      </c>
      <c r="S129" s="35">
        <f>SUM(H132:H140)-SUM($D132:$D140)</f>
        <v>3791241.3164880425</v>
      </c>
      <c r="T129" s="37">
        <f>SUM(Q132:Q140)-SUM($D132:$D140)</f>
        <v>6301601.4607494622</v>
      </c>
      <c r="U129" s="35">
        <f>ABS(S129)</f>
        <v>3791241.3164880425</v>
      </c>
      <c r="V129" s="37">
        <f>ABS(T129)</f>
        <v>6301601.4607494622</v>
      </c>
      <c r="W129" s="54">
        <f>U129/SUM(D132:D140)</f>
        <v>9.6558611777970552E-2</v>
      </c>
      <c r="X129" s="55">
        <f>V129/SUM(D132:D140)</f>
        <v>0.16049463440424039</v>
      </c>
      <c r="Y129" s="35">
        <f>S129^2</f>
        <v>14373510719845.986</v>
      </c>
      <c r="Z129" s="37">
        <f>T129^2</f>
        <v>39710180970119.758</v>
      </c>
    </row>
    <row r="130" spans="2:28" x14ac:dyDescent="0.25">
      <c r="B130" s="27">
        <v>45473</v>
      </c>
      <c r="C130" s="30">
        <f>Sales!Q273</f>
        <v>5759119</v>
      </c>
      <c r="D130" s="40">
        <f>Returns!Q274</f>
        <v>4652011</v>
      </c>
      <c r="E130" s="31">
        <f t="shared" si="1"/>
        <v>0.80776434728992408</v>
      </c>
      <c r="F130" s="35"/>
      <c r="G130" s="35"/>
      <c r="H130" s="35">
        <f t="shared" ref="H130:H140" si="10">_xlfn.FORECAST.ETS($B130,$D$5:$D$128,$B$5:$B$128,12,1)</f>
        <v>5122293.2153266631</v>
      </c>
      <c r="I130" s="30"/>
      <c r="J130" s="30"/>
      <c r="K130" s="30">
        <f t="shared" ref="K130:K140" si="11">_xlfn.FORECAST.ETS($B130,$C$5:$C$128,$B$5:$B$128,12,1)</f>
        <v>6531357.8780642925</v>
      </c>
      <c r="L130" s="30"/>
      <c r="M130" s="30"/>
      <c r="N130" s="31">
        <f t="shared" ref="N130:N140" si="12">_xlfn.FORECAST.ETS($B130,$E$5:$E$128,$B$5:$B$128,12,1)</f>
        <v>0.84556489203631435</v>
      </c>
      <c r="O130" s="37"/>
      <c r="P130" s="37"/>
      <c r="Q130" s="37">
        <f t="shared" ref="Q130:Q140" si="13">K130*N130</f>
        <v>5522686.9190159645</v>
      </c>
      <c r="S130" s="35"/>
      <c r="T130" s="37"/>
      <c r="U130" s="35"/>
      <c r="V130" s="37"/>
      <c r="W130" s="44"/>
      <c r="X130" s="45"/>
      <c r="Y130" s="35"/>
      <c r="Z130" s="37"/>
    </row>
    <row r="131" spans="2:28" x14ac:dyDescent="0.25">
      <c r="B131" s="27">
        <v>45504</v>
      </c>
      <c r="C131" s="30">
        <f>Sales!Q274</f>
        <v>7423244</v>
      </c>
      <c r="D131" s="40">
        <f>Returns!Q275</f>
        <v>5180679</v>
      </c>
      <c r="E131" s="31">
        <f t="shared" si="1"/>
        <v>0.69789959753444719</v>
      </c>
      <c r="F131" s="35"/>
      <c r="G131" s="35"/>
      <c r="H131" s="35">
        <f t="shared" si="10"/>
        <v>5363997.3392280312</v>
      </c>
      <c r="I131" s="30"/>
      <c r="J131" s="30"/>
      <c r="K131" s="30">
        <f t="shared" si="11"/>
        <v>7029577.6051696204</v>
      </c>
      <c r="L131" s="30"/>
      <c r="M131" s="30"/>
      <c r="N131" s="31">
        <f t="shared" si="12"/>
        <v>0.83242011748970379</v>
      </c>
      <c r="O131" s="37"/>
      <c r="P131" s="37"/>
      <c r="Q131" s="37">
        <f t="shared" si="13"/>
        <v>5851561.815998286</v>
      </c>
      <c r="S131" s="35"/>
      <c r="T131" s="37"/>
      <c r="U131" s="35"/>
      <c r="V131" s="37"/>
      <c r="W131" s="44"/>
      <c r="X131" s="45"/>
      <c r="Y131" s="35"/>
      <c r="Z131" s="37"/>
    </row>
    <row r="132" spans="2:28" x14ac:dyDescent="0.25">
      <c r="B132" s="27">
        <v>45535</v>
      </c>
      <c r="C132" s="30">
        <f>Sales!Q275</f>
        <v>5523700</v>
      </c>
      <c r="D132" s="40">
        <f>Returns!Q276</f>
        <v>5001908</v>
      </c>
      <c r="E132" s="31">
        <f t="shared" si="1"/>
        <v>0.90553578217499142</v>
      </c>
      <c r="F132" s="35"/>
      <c r="G132" s="35"/>
      <c r="H132" s="35">
        <f t="shared" si="10"/>
        <v>5142917.5108460803</v>
      </c>
      <c r="I132" s="30"/>
      <c r="J132" s="30"/>
      <c r="K132" s="30">
        <f t="shared" si="11"/>
        <v>5250780.1552700205</v>
      </c>
      <c r="L132" s="30"/>
      <c r="M132" s="30"/>
      <c r="N132" s="31">
        <f t="shared" si="12"/>
        <v>1.0252535959153752</v>
      </c>
      <c r="O132" s="37"/>
      <c r="P132" s="37"/>
      <c r="Q132" s="37">
        <f t="shared" si="13"/>
        <v>5383381.2355516804</v>
      </c>
      <c r="S132" s="35"/>
      <c r="T132" s="37"/>
      <c r="U132" s="35"/>
      <c r="V132" s="37"/>
      <c r="W132" s="44"/>
      <c r="X132" s="45"/>
      <c r="Y132" s="35"/>
      <c r="Z132" s="37"/>
    </row>
    <row r="133" spans="2:28" x14ac:dyDescent="0.25">
      <c r="B133" s="27">
        <v>45565</v>
      </c>
      <c r="C133" s="30">
        <f>Sales!Q276</f>
        <v>8695995</v>
      </c>
      <c r="D133" s="40">
        <f>Returns!Q277</f>
        <v>4515581</v>
      </c>
      <c r="E133" s="31">
        <f t="shared" si="1"/>
        <v>0.51927134272731301</v>
      </c>
      <c r="F133" s="35"/>
      <c r="G133" s="35"/>
      <c r="H133" s="35">
        <f t="shared" si="10"/>
        <v>4984188.3119462328</v>
      </c>
      <c r="I133" s="30"/>
      <c r="J133" s="30"/>
      <c r="K133" s="30">
        <f t="shared" si="11"/>
        <v>5846570.4313429324</v>
      </c>
      <c r="L133" s="30"/>
      <c r="M133" s="30"/>
      <c r="N133" s="31">
        <f t="shared" si="12"/>
        <v>0.90482541162490837</v>
      </c>
      <c r="O133" s="37"/>
      <c r="P133" s="37"/>
      <c r="Q133" s="37">
        <f t="shared" si="13"/>
        <v>5290125.4971338864</v>
      </c>
      <c r="S133" s="35"/>
      <c r="T133" s="37"/>
      <c r="U133" s="35"/>
      <c r="V133" s="37"/>
      <c r="W133" s="44"/>
      <c r="X133" s="45"/>
      <c r="Y133" s="35"/>
      <c r="Z133" s="37"/>
    </row>
    <row r="134" spans="2:28" x14ac:dyDescent="0.25">
      <c r="B134" s="27">
        <v>45596</v>
      </c>
      <c r="C134" s="30">
        <f>Sales!Q277</f>
        <v>6324354</v>
      </c>
      <c r="D134" s="40">
        <f>Returns!Q278</f>
        <v>4892731</v>
      </c>
      <c r="E134" s="31">
        <f t="shared" ref="E134:E140" si="14">IFERROR(D134/C134,0)</f>
        <v>0.77363332286586106</v>
      </c>
      <c r="F134" s="35"/>
      <c r="G134" s="35"/>
      <c r="H134" s="35">
        <f t="shared" si="10"/>
        <v>4812238.6081881272</v>
      </c>
      <c r="I134" s="30"/>
      <c r="J134" s="30"/>
      <c r="K134" s="30">
        <f t="shared" si="11"/>
        <v>5301600.7349371919</v>
      </c>
      <c r="L134" s="30"/>
      <c r="M134" s="30"/>
      <c r="N134" s="31">
        <f t="shared" si="12"/>
        <v>0.95648639621054399</v>
      </c>
      <c r="O134" s="37"/>
      <c r="P134" s="37"/>
      <c r="Q134" s="37">
        <f t="shared" si="13"/>
        <v>5070908.9811072461</v>
      </c>
      <c r="S134" s="35"/>
      <c r="T134" s="37"/>
      <c r="U134" s="35"/>
      <c r="V134" s="37"/>
      <c r="W134" s="44"/>
      <c r="X134" s="45"/>
      <c r="Y134" s="35"/>
      <c r="Z134" s="37"/>
    </row>
    <row r="135" spans="2:28" x14ac:dyDescent="0.25">
      <c r="B135" s="27">
        <v>45626</v>
      </c>
      <c r="C135" s="30">
        <f>Sales!Q278</f>
        <v>4827617</v>
      </c>
      <c r="D135" s="40">
        <f>Returns!Q279</f>
        <v>3519330</v>
      </c>
      <c r="E135" s="31">
        <f t="shared" si="14"/>
        <v>0.72899942145369034</v>
      </c>
      <c r="F135" s="35"/>
      <c r="G135" s="35"/>
      <c r="H135" s="35">
        <f t="shared" si="10"/>
        <v>4285785.6506054578</v>
      </c>
      <c r="I135" s="30"/>
      <c r="J135" s="30"/>
      <c r="K135" s="30">
        <f t="shared" si="11"/>
        <v>5608385.4582847673</v>
      </c>
      <c r="L135" s="30"/>
      <c r="M135" s="30"/>
      <c r="N135" s="31">
        <f t="shared" si="12"/>
        <v>0.80853618694506024</v>
      </c>
      <c r="O135" s="37"/>
      <c r="P135" s="37"/>
      <c r="Q135" s="37">
        <f t="shared" si="13"/>
        <v>4534582.5933596902</v>
      </c>
      <c r="S135" s="35"/>
      <c r="T135" s="37"/>
      <c r="U135" s="35"/>
      <c r="V135" s="37"/>
      <c r="W135" s="44"/>
      <c r="X135" s="45"/>
      <c r="Y135" s="35"/>
      <c r="Z135" s="37"/>
    </row>
    <row r="136" spans="2:28" x14ac:dyDescent="0.25">
      <c r="B136" s="27">
        <v>45657</v>
      </c>
      <c r="C136" s="30">
        <f>Sales!Q279</f>
        <v>4054849</v>
      </c>
      <c r="D136" s="40">
        <f>Returns!Q280</f>
        <v>3410292</v>
      </c>
      <c r="E136" s="31">
        <f t="shared" si="14"/>
        <v>0.84104044318296445</v>
      </c>
      <c r="F136" s="35"/>
      <c r="G136" s="35"/>
      <c r="H136" s="35">
        <f t="shared" si="10"/>
        <v>4051187.7859880649</v>
      </c>
      <c r="I136" s="30"/>
      <c r="J136" s="30"/>
      <c r="K136" s="30">
        <f t="shared" si="11"/>
        <v>7077390.8348940741</v>
      </c>
      <c r="L136" s="30"/>
      <c r="M136" s="30"/>
      <c r="N136" s="31">
        <f t="shared" si="12"/>
        <v>0.6366770147370544</v>
      </c>
      <c r="O136" s="37"/>
      <c r="P136" s="37"/>
      <c r="Q136" s="37">
        <f t="shared" si="13"/>
        <v>4506012.0688877478</v>
      </c>
      <c r="S136" s="35"/>
      <c r="T136" s="37"/>
      <c r="U136" s="35"/>
      <c r="V136" s="37"/>
      <c r="W136" s="44"/>
      <c r="X136" s="45"/>
      <c r="Y136" s="35"/>
      <c r="Z136" s="37"/>
    </row>
    <row r="137" spans="2:28" x14ac:dyDescent="0.25">
      <c r="B137" s="27">
        <v>45688</v>
      </c>
      <c r="C137" s="30">
        <f>Sales!Q280</f>
        <v>4954267</v>
      </c>
      <c r="D137" s="40">
        <f>Returns!Q281</f>
        <v>4522171</v>
      </c>
      <c r="E137" s="31">
        <f t="shared" si="14"/>
        <v>0.91278306155078037</v>
      </c>
      <c r="F137" s="35"/>
      <c r="G137" s="35"/>
      <c r="H137" s="35">
        <f t="shared" si="10"/>
        <v>4856158.3882754026</v>
      </c>
      <c r="I137" s="30"/>
      <c r="J137" s="30"/>
      <c r="K137" s="30">
        <f t="shared" si="11"/>
        <v>5078227.9722497892</v>
      </c>
      <c r="L137" s="30"/>
      <c r="M137" s="30"/>
      <c r="N137" s="31">
        <f t="shared" si="12"/>
        <v>0.99834149231253888</v>
      </c>
      <c r="O137" s="37"/>
      <c r="P137" s="37"/>
      <c r="Q137" s="37">
        <f t="shared" si="13"/>
        <v>5069805.6921191327</v>
      </c>
      <c r="S137" s="35"/>
      <c r="T137" s="37"/>
      <c r="U137" s="35"/>
      <c r="V137" s="37"/>
      <c r="W137" s="44"/>
      <c r="X137" s="45"/>
      <c r="Y137" s="35"/>
      <c r="Z137" s="37"/>
    </row>
    <row r="138" spans="2:28" x14ac:dyDescent="0.25">
      <c r="B138" s="27">
        <v>45716</v>
      </c>
      <c r="C138" s="30">
        <f>Sales!Q281</f>
        <v>5146657</v>
      </c>
      <c r="D138" s="40">
        <f>Returns!Q282</f>
        <v>3391956</v>
      </c>
      <c r="E138" s="31">
        <f t="shared" si="14"/>
        <v>0.65906004616200375</v>
      </c>
      <c r="F138" s="35"/>
      <c r="G138" s="35"/>
      <c r="H138" s="35">
        <f t="shared" si="10"/>
        <v>4409839.5798636051</v>
      </c>
      <c r="I138" s="30"/>
      <c r="J138" s="30"/>
      <c r="K138" s="30">
        <f t="shared" si="11"/>
        <v>5071989.5385803524</v>
      </c>
      <c r="L138" s="30"/>
      <c r="M138" s="30"/>
      <c r="N138" s="31">
        <f t="shared" si="12"/>
        <v>0.90572149307623184</v>
      </c>
      <c r="O138" s="37"/>
      <c r="P138" s="37"/>
      <c r="Q138" s="37">
        <f t="shared" si="13"/>
        <v>4593809.9377500247</v>
      </c>
      <c r="S138" s="35"/>
      <c r="T138" s="37"/>
      <c r="U138" s="35"/>
      <c r="V138" s="37"/>
      <c r="W138" s="44"/>
      <c r="X138" s="45"/>
      <c r="Y138" s="35"/>
      <c r="Z138" s="37"/>
    </row>
    <row r="139" spans="2:28" x14ac:dyDescent="0.25">
      <c r="B139" s="27">
        <v>45747</v>
      </c>
      <c r="C139" s="30">
        <f>Sales!Q282</f>
        <v>5320074</v>
      </c>
      <c r="D139" s="40">
        <f>Returns!Q283</f>
        <v>4822678</v>
      </c>
      <c r="E139" s="31">
        <f t="shared" si="14"/>
        <v>0.90650581176126499</v>
      </c>
      <c r="F139" s="35"/>
      <c r="G139" s="35"/>
      <c r="H139" s="35">
        <f t="shared" si="10"/>
        <v>5072038.0353649501</v>
      </c>
      <c r="I139" s="30"/>
      <c r="J139" s="30"/>
      <c r="K139" s="30">
        <f t="shared" si="11"/>
        <v>6034949.0288478201</v>
      </c>
      <c r="L139" s="30"/>
      <c r="M139" s="30"/>
      <c r="N139" s="31">
        <f t="shared" si="12"/>
        <v>0.8952974847618177</v>
      </c>
      <c r="O139" s="37"/>
      <c r="P139" s="37"/>
      <c r="Q139" s="37">
        <f t="shared" si="13"/>
        <v>5403074.6861932278</v>
      </c>
      <c r="S139" s="35"/>
      <c r="T139" s="37"/>
      <c r="U139" s="35"/>
      <c r="V139" s="37"/>
      <c r="W139" s="44"/>
      <c r="X139" s="45"/>
      <c r="Y139" s="35"/>
      <c r="Z139" s="37"/>
    </row>
    <row r="140" spans="2:28" x14ac:dyDescent="0.25">
      <c r="B140" s="27">
        <v>45777</v>
      </c>
      <c r="C140" s="30">
        <f>Sales!Q283</f>
        <v>5519763</v>
      </c>
      <c r="D140" s="40">
        <f>Returns!Q284</f>
        <v>5186980</v>
      </c>
      <c r="E140" s="31">
        <f t="shared" si="14"/>
        <v>0.93971063612694961</v>
      </c>
      <c r="F140" s="35"/>
      <c r="G140" s="35"/>
      <c r="H140" s="35">
        <f t="shared" si="10"/>
        <v>5440514.4454101175</v>
      </c>
      <c r="I140" s="30"/>
      <c r="J140" s="30"/>
      <c r="K140" s="30">
        <f t="shared" si="11"/>
        <v>5418595.9680428952</v>
      </c>
      <c r="L140" s="30"/>
      <c r="M140" s="30"/>
      <c r="N140" s="31">
        <f t="shared" si="12"/>
        <v>1.05442956115262</v>
      </c>
      <c r="O140" s="37"/>
      <c r="P140" s="37"/>
      <c r="Q140" s="39">
        <f t="shared" si="13"/>
        <v>5713527.768646826</v>
      </c>
      <c r="S140" s="35"/>
      <c r="T140" s="37"/>
      <c r="U140" s="35"/>
      <c r="V140" s="37"/>
      <c r="W140" s="44"/>
      <c r="X140" s="45"/>
      <c r="Y140" s="35"/>
      <c r="Z140" s="37"/>
    </row>
    <row r="141" spans="2:28" x14ac:dyDescent="0.25">
      <c r="B141" s="27"/>
      <c r="C141" s="30"/>
      <c r="D141" s="30"/>
      <c r="E141" s="31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2:28" x14ac:dyDescent="0.25">
      <c r="B142" s="27"/>
      <c r="C142" s="30"/>
      <c r="D142" s="30"/>
      <c r="E142" s="31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S142" s="65" t="s">
        <v>64</v>
      </c>
      <c r="T142" s="65"/>
      <c r="U142" s="65" t="s">
        <v>60</v>
      </c>
      <c r="V142" s="65"/>
      <c r="W142" s="65" t="s">
        <v>61</v>
      </c>
      <c r="X142" s="65"/>
      <c r="Y142" s="65" t="s">
        <v>62</v>
      </c>
      <c r="Z142" s="65"/>
      <c r="AA142" s="65" t="s">
        <v>68</v>
      </c>
      <c r="AB142" s="65"/>
    </row>
    <row r="143" spans="2:28" x14ac:dyDescent="0.25">
      <c r="B143" s="27"/>
      <c r="C143" s="30"/>
      <c r="D143" s="30"/>
      <c r="E143" s="31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S143" s="42" t="s">
        <v>55</v>
      </c>
      <c r="T143" s="43" t="s">
        <v>63</v>
      </c>
      <c r="U143" s="42" t="s">
        <v>55</v>
      </c>
      <c r="V143" s="43" t="s">
        <v>63</v>
      </c>
      <c r="W143" s="42" t="s">
        <v>55</v>
      </c>
      <c r="X143" s="43" t="s">
        <v>63</v>
      </c>
      <c r="Y143" s="42" t="s">
        <v>55</v>
      </c>
      <c r="Z143" s="43" t="s">
        <v>63</v>
      </c>
      <c r="AA143" s="42" t="s">
        <v>55</v>
      </c>
      <c r="AB143" s="43" t="s">
        <v>63</v>
      </c>
    </row>
    <row r="144" spans="2:28" x14ac:dyDescent="0.25">
      <c r="R144" t="s">
        <v>57</v>
      </c>
      <c r="S144" s="48">
        <f>AVERAGE(S105:S116)</f>
        <v>-1005000.3666412979</v>
      </c>
      <c r="T144" s="48">
        <f t="shared" ref="T144:X144" si="15">AVERAGE(T105:T116)</f>
        <v>-965614.21921083331</v>
      </c>
      <c r="U144" s="48">
        <f t="shared" si="15"/>
        <v>1005000.3666412979</v>
      </c>
      <c r="V144" s="48">
        <f t="shared" si="15"/>
        <v>965614.21921083331</v>
      </c>
      <c r="W144" s="49">
        <f t="shared" si="15"/>
        <v>2.6356492560057846E-2</v>
      </c>
      <c r="X144" s="49">
        <f t="shared" si="15"/>
        <v>2.5323576815768481E-2</v>
      </c>
      <c r="Y144" s="48">
        <f>SQRT(AVERAGE(Y105:Y116))</f>
        <v>1005000.3666412979</v>
      </c>
      <c r="Z144" s="48">
        <f>SQRT(AVERAGE(Z105:Z116))</f>
        <v>965614.21921083331</v>
      </c>
    </row>
    <row r="145" spans="18:28" x14ac:dyDescent="0.25">
      <c r="R145" t="s">
        <v>58</v>
      </c>
      <c r="S145" s="48">
        <f t="shared" ref="S145:X145" si="16">AVERAGE(S117:S128)</f>
        <v>-626035.80326721817</v>
      </c>
      <c r="T145" s="48">
        <f t="shared" si="16"/>
        <v>-969225.93561840802</v>
      </c>
      <c r="U145" s="48">
        <f t="shared" si="16"/>
        <v>626035.80326721817</v>
      </c>
      <c r="V145" s="48">
        <f t="shared" si="16"/>
        <v>969225.93561840802</v>
      </c>
      <c r="W145" s="49">
        <f t="shared" si="16"/>
        <v>1.6040250508434516E-2</v>
      </c>
      <c r="X145" s="49">
        <f t="shared" si="16"/>
        <v>2.4833446786038115E-2</v>
      </c>
      <c r="Y145" s="48">
        <f>SQRT(AVERAGE(Y117:Y128))</f>
        <v>626035.80326721817</v>
      </c>
      <c r="Z145" s="48">
        <f>SQRT(AVERAGE(Z117:Z128))</f>
        <v>969225.93561840802</v>
      </c>
    </row>
    <row r="146" spans="18:28" x14ac:dyDescent="0.25">
      <c r="R146" t="s">
        <v>59</v>
      </c>
      <c r="S146" s="56">
        <f t="shared" ref="S146:X146" si="17">AVERAGE(S129:S140)</f>
        <v>3791241.3164880425</v>
      </c>
      <c r="T146" s="56">
        <f t="shared" si="17"/>
        <v>6301601.4607494622</v>
      </c>
      <c r="U146" s="56">
        <f t="shared" si="17"/>
        <v>3791241.3164880425</v>
      </c>
      <c r="V146" s="56">
        <f t="shared" si="17"/>
        <v>6301601.4607494622</v>
      </c>
      <c r="W146" s="57">
        <f t="shared" si="17"/>
        <v>9.6558611777970552E-2</v>
      </c>
      <c r="X146" s="57">
        <f t="shared" si="17"/>
        <v>0.16049463440424039</v>
      </c>
      <c r="Y146" s="56">
        <f>SQRT(AVERAGE(Y129:Y140))</f>
        <v>3791241.3164880425</v>
      </c>
      <c r="Z146" s="56">
        <f>SQRT(AVERAGE(Z129:Z140))</f>
        <v>6301601.4607494622</v>
      </c>
      <c r="AA146" s="52"/>
      <c r="AB146" s="52"/>
    </row>
    <row r="147" spans="18:28" x14ac:dyDescent="0.25">
      <c r="R147" t="s">
        <v>69</v>
      </c>
      <c r="S147" s="48">
        <f>AVERAGE(S144:S146)</f>
        <v>720068.38219317549</v>
      </c>
      <c r="T147" s="48">
        <f t="shared" ref="T147:X147" si="18">AVERAGE(T144:T146)</f>
        <v>1455587.101973407</v>
      </c>
      <c r="U147" s="48">
        <f t="shared" si="18"/>
        <v>1807425.8287988529</v>
      </c>
      <c r="V147" s="48">
        <f t="shared" si="18"/>
        <v>2745480.5385262347</v>
      </c>
      <c r="W147" s="49">
        <f t="shared" si="18"/>
        <v>4.6318451615487644E-2</v>
      </c>
      <c r="X147" s="49">
        <f t="shared" si="18"/>
        <v>7.0217219335348996E-2</v>
      </c>
      <c r="Y147" s="48">
        <f>AVERAGE(Y144:Y146)</f>
        <v>1807425.8287988529</v>
      </c>
      <c r="Z147" s="48">
        <f>AVERAGE(Z144:Z146)</f>
        <v>2745480.5385262347</v>
      </c>
      <c r="AA147" s="30">
        <f>SQRT(AVERAGE(Y105,Y117,Y129))</f>
        <v>2293138.8447400765</v>
      </c>
      <c r="AB147" s="30">
        <f>SQRT(AVERAGE(Z105,Z117,Z129))</f>
        <v>3722991.2124857022</v>
      </c>
    </row>
    <row r="148" spans="18:28" x14ac:dyDescent="0.25">
      <c r="R148" t="s">
        <v>70</v>
      </c>
      <c r="S148" s="48">
        <f>ABS(S147)</f>
        <v>720068.38219317549</v>
      </c>
      <c r="T148" s="48">
        <f>ABS(T147)</f>
        <v>1455587.101973407</v>
      </c>
      <c r="U148" s="48"/>
      <c r="V148" s="48"/>
      <c r="W148" s="49"/>
      <c r="X148" s="49"/>
      <c r="AA148" s="30"/>
      <c r="AB148" s="30"/>
    </row>
    <row r="149" spans="18:28" x14ac:dyDescent="0.25">
      <c r="S149" s="65" t="s">
        <v>65</v>
      </c>
      <c r="T149" s="65"/>
      <c r="U149" s="65"/>
      <c r="V149" s="65"/>
      <c r="W149" s="65"/>
      <c r="X149" s="65"/>
      <c r="Y149" s="65"/>
      <c r="Z149" s="65"/>
    </row>
    <row r="150" spans="18:28" x14ac:dyDescent="0.25">
      <c r="S150" s="65" t="s">
        <v>64</v>
      </c>
      <c r="T150" s="65"/>
      <c r="U150" s="65" t="s">
        <v>60</v>
      </c>
      <c r="V150" s="65"/>
      <c r="W150" s="65" t="s">
        <v>61</v>
      </c>
      <c r="X150" s="65"/>
      <c r="Y150" s="65" t="s">
        <v>62</v>
      </c>
      <c r="Z150" s="65"/>
      <c r="AA150" s="65" t="s">
        <v>68</v>
      </c>
      <c r="AB150" s="65"/>
    </row>
    <row r="151" spans="18:28" x14ac:dyDescent="0.25">
      <c r="S151" s="42" t="s">
        <v>55</v>
      </c>
      <c r="T151" s="43" t="s">
        <v>63</v>
      </c>
      <c r="U151" s="42" t="s">
        <v>55</v>
      </c>
      <c r="V151" s="43" t="s">
        <v>63</v>
      </c>
      <c r="W151" s="42" t="s">
        <v>55</v>
      </c>
      <c r="X151" s="43" t="s">
        <v>63</v>
      </c>
      <c r="Y151" s="42" t="s">
        <v>55</v>
      </c>
      <c r="Z151" s="43" t="s">
        <v>63</v>
      </c>
      <c r="AA151" s="42" t="s">
        <v>55</v>
      </c>
      <c r="AB151" s="43" t="s">
        <v>63</v>
      </c>
    </row>
    <row r="152" spans="18:28" x14ac:dyDescent="0.25">
      <c r="R152" t="s">
        <v>57</v>
      </c>
      <c r="S152">
        <f t="shared" ref="S152:S154" si="19">IF(ABS(S144)&lt;=ABS(T144),1,2)</f>
        <v>2</v>
      </c>
      <c r="T152">
        <f t="shared" ref="T152:T154" si="20">IF(ABS(T144)&lt;=ABS(S144),1,2)</f>
        <v>1</v>
      </c>
      <c r="U152" s="50">
        <f>RANK(U144,$U144:$V144,1)</f>
        <v>2</v>
      </c>
      <c r="V152">
        <f>RANK(V144,$U144:$V144,1)</f>
        <v>1</v>
      </c>
      <c r="W152" s="50">
        <f>RANK(W144,$W144:$X144,1)</f>
        <v>2</v>
      </c>
      <c r="X152">
        <f>RANK(X144,$W144:$X144,1)</f>
        <v>1</v>
      </c>
      <c r="Y152" s="50">
        <f>RANK(Y144,$Y144:$Z144,1)</f>
        <v>2</v>
      </c>
      <c r="Z152">
        <f>RANK(Z144,$Y144:$Z144,1)</f>
        <v>1</v>
      </c>
    </row>
    <row r="153" spans="18:28" x14ac:dyDescent="0.25">
      <c r="R153" t="s">
        <v>58</v>
      </c>
      <c r="S153">
        <f t="shared" si="19"/>
        <v>1</v>
      </c>
      <c r="T153">
        <f t="shared" si="20"/>
        <v>2</v>
      </c>
      <c r="U153" s="50">
        <f t="shared" ref="U153:V154" si="21">RANK(U145,$U145:$V145,1)</f>
        <v>1</v>
      </c>
      <c r="V153">
        <f t="shared" si="21"/>
        <v>2</v>
      </c>
      <c r="W153" s="50">
        <f t="shared" ref="W153:X154" si="22">RANK(W145,$W145:$X145,1)</f>
        <v>1</v>
      </c>
      <c r="X153">
        <f t="shared" si="22"/>
        <v>2</v>
      </c>
      <c r="Y153" s="50">
        <f t="shared" ref="Y153:Z154" si="23">RANK(Y145,$Y145:$Z145,1)</f>
        <v>1</v>
      </c>
      <c r="Z153">
        <f t="shared" si="23"/>
        <v>2</v>
      </c>
    </row>
    <row r="154" spans="18:28" x14ac:dyDescent="0.25">
      <c r="R154" t="s">
        <v>59</v>
      </c>
      <c r="S154" s="52">
        <f t="shared" si="19"/>
        <v>1</v>
      </c>
      <c r="T154" s="59">
        <f t="shared" si="20"/>
        <v>2</v>
      </c>
      <c r="U154" s="58">
        <f t="shared" si="21"/>
        <v>1</v>
      </c>
      <c r="V154" s="52">
        <f t="shared" si="21"/>
        <v>2</v>
      </c>
      <c r="W154" s="58">
        <f t="shared" si="22"/>
        <v>1</v>
      </c>
      <c r="X154" s="52">
        <f t="shared" si="22"/>
        <v>2</v>
      </c>
      <c r="Y154" s="58">
        <f t="shared" si="23"/>
        <v>1</v>
      </c>
      <c r="Z154" s="52">
        <f t="shared" si="23"/>
        <v>2</v>
      </c>
      <c r="AA154" s="52"/>
      <c r="AB154" s="52"/>
    </row>
    <row r="155" spans="18:28" x14ac:dyDescent="0.25">
      <c r="R155" t="s">
        <v>69</v>
      </c>
      <c r="S155">
        <f>IF(ABS(S147)&lt;=ABS(T147),1,2)</f>
        <v>1</v>
      </c>
      <c r="T155">
        <f>IF(ABS(T147)&lt;=ABS(S147),1,2)</f>
        <v>2</v>
      </c>
      <c r="U155">
        <f>RANK(U147,$U147:$V147,1)</f>
        <v>1</v>
      </c>
      <c r="V155">
        <f>RANK(V147,$U147:$V147,1)</f>
        <v>2</v>
      </c>
      <c r="W155">
        <f>RANK(W147,$W147:$X147,1)</f>
        <v>1</v>
      </c>
      <c r="X155">
        <f>RANK(X147,$W147:$X147,1)</f>
        <v>2</v>
      </c>
      <c r="Y155">
        <f>RANK(Y147,$Y147:$Z147,1)</f>
        <v>1</v>
      </c>
      <c r="Z155">
        <f>RANK(Z147,$Y147:$Z147,1)</f>
        <v>2</v>
      </c>
      <c r="AA155">
        <f>RANK(AA147,$AA147:$AB147,1)</f>
        <v>1</v>
      </c>
      <c r="AB155">
        <f>RANK(AB147,$AA147:$AB147,1)</f>
        <v>2</v>
      </c>
    </row>
    <row r="157" spans="18:28" x14ac:dyDescent="0.25">
      <c r="S157" s="64" t="s">
        <v>66</v>
      </c>
      <c r="T157" s="64"/>
    </row>
    <row r="158" spans="18:28" x14ac:dyDescent="0.25">
      <c r="S158" s="42" t="s">
        <v>55</v>
      </c>
      <c r="T158" s="43" t="s">
        <v>63</v>
      </c>
      <c r="V158" s="52" t="s">
        <v>67</v>
      </c>
    </row>
    <row r="159" spans="18:28" x14ac:dyDescent="0.25">
      <c r="S159" s="51">
        <f>AVERAGE(S155,U155,W155,Y155)</f>
        <v>1</v>
      </c>
      <c r="T159" s="51">
        <f>AVERAGE(T155,V155,X155,Z155)</f>
        <v>2</v>
      </c>
      <c r="V159" s="53" t="str">
        <f>IF(S159&lt;=T159,$S$158,$T$158)</f>
        <v>Returns Only</v>
      </c>
    </row>
    <row r="162" spans="19:20" x14ac:dyDescent="0.25">
      <c r="S162" s="49"/>
      <c r="T162" s="49"/>
    </row>
  </sheetData>
  <mergeCells count="23">
    <mergeCell ref="S157:T157"/>
    <mergeCell ref="AA142:AB142"/>
    <mergeCell ref="S149:Z149"/>
    <mergeCell ref="S150:T150"/>
    <mergeCell ref="U150:V150"/>
    <mergeCell ref="W150:X150"/>
    <mergeCell ref="Y150:Z150"/>
    <mergeCell ref="AA150:AB150"/>
    <mergeCell ref="S142:T142"/>
    <mergeCell ref="U142:V142"/>
    <mergeCell ref="W142:X142"/>
    <mergeCell ref="Y142:Z142"/>
    <mergeCell ref="U103:V103"/>
    <mergeCell ref="W103:X103"/>
    <mergeCell ref="Y103:Z103"/>
    <mergeCell ref="F104:H104"/>
    <mergeCell ref="O104:Q104"/>
    <mergeCell ref="S103:T103"/>
    <mergeCell ref="C2:E2"/>
    <mergeCell ref="F2:Q2"/>
    <mergeCell ref="C3:E3"/>
    <mergeCell ref="F3:H3"/>
    <mergeCell ref="I3:Q3"/>
  </mergeCells>
  <pageMargins left="0.7" right="0.7" top="0.75" bottom="0.75" header="0.3" footer="0.3"/>
  <customProperties>
    <customPr name="OrphanNamesChecked" r:id="rId1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ADE78-7345-4D08-8B4D-B0E2D97A7525}">
  <dimension ref="B2:AB162"/>
  <sheetViews>
    <sheetView topLeftCell="J1" workbookViewId="0">
      <pane ySplit="4" topLeftCell="A132" activePane="bottomLeft" state="frozen"/>
      <selection activeCell="R159" sqref="R159"/>
      <selection pane="bottomLeft" activeCell="R159" sqref="R159"/>
    </sheetView>
  </sheetViews>
  <sheetFormatPr defaultRowHeight="15" x14ac:dyDescent="0.25"/>
  <cols>
    <col min="2" max="2" width="14.7109375" bestFit="1" customWidth="1"/>
    <col min="3" max="17" width="13" customWidth="1"/>
    <col min="18" max="18" width="22.5703125" bestFit="1" customWidth="1"/>
    <col min="19" max="19" width="13.28515625" bestFit="1" customWidth="1"/>
    <col min="20" max="20" width="12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2.140625" bestFit="1" customWidth="1"/>
    <col min="25" max="26" width="20" bestFit="1" customWidth="1"/>
    <col min="27" max="28" width="14.7109375" customWidth="1"/>
  </cols>
  <sheetData>
    <row r="2" spans="2:17" x14ac:dyDescent="0.25">
      <c r="C2" s="61" t="s">
        <v>41</v>
      </c>
      <c r="D2" s="61"/>
      <c r="E2" s="61"/>
      <c r="F2" s="61" t="s">
        <v>44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x14ac:dyDescent="0.25">
      <c r="C3" s="62"/>
      <c r="D3" s="62"/>
      <c r="E3" s="62"/>
      <c r="F3" s="63" t="s">
        <v>55</v>
      </c>
      <c r="G3" s="63"/>
      <c r="H3" s="63"/>
      <c r="I3" s="63" t="s">
        <v>56</v>
      </c>
      <c r="J3" s="63"/>
      <c r="K3" s="63"/>
      <c r="L3" s="63"/>
      <c r="M3" s="63"/>
      <c r="N3" s="63"/>
      <c r="O3" s="63"/>
      <c r="P3" s="63"/>
      <c r="Q3" s="63"/>
    </row>
    <row r="4" spans="2:17" x14ac:dyDescent="0.25">
      <c r="B4" t="s">
        <v>0</v>
      </c>
      <c r="C4" s="26" t="s">
        <v>42</v>
      </c>
      <c r="D4" s="26" t="s">
        <v>43</v>
      </c>
      <c r="E4" s="26" t="s">
        <v>45</v>
      </c>
      <c r="F4" s="26" t="s">
        <v>49</v>
      </c>
      <c r="G4" s="26" t="s">
        <v>50</v>
      </c>
      <c r="H4" s="26" t="s">
        <v>51</v>
      </c>
      <c r="I4" s="26" t="s">
        <v>46</v>
      </c>
      <c r="J4" s="26" t="s">
        <v>47</v>
      </c>
      <c r="K4" s="26" t="s">
        <v>48</v>
      </c>
      <c r="L4" s="26" t="s">
        <v>52</v>
      </c>
      <c r="M4" s="26" t="s">
        <v>53</v>
      </c>
      <c r="N4" s="26" t="s">
        <v>54</v>
      </c>
      <c r="O4" s="26" t="s">
        <v>49</v>
      </c>
      <c r="P4" s="26" t="s">
        <v>50</v>
      </c>
      <c r="Q4" s="26" t="s">
        <v>51</v>
      </c>
    </row>
    <row r="5" spans="2:17" x14ac:dyDescent="0.25">
      <c r="B5" s="27">
        <v>41670</v>
      </c>
      <c r="C5" s="30">
        <f>Sales!R148</f>
        <v>393</v>
      </c>
      <c r="D5" s="30">
        <f>Returns!R149</f>
        <v>48</v>
      </c>
      <c r="E5" s="31">
        <f>IFERROR(D5/C5,0)</f>
        <v>0.12213740458015267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2:17" x14ac:dyDescent="0.25">
      <c r="B6" s="27">
        <v>41698</v>
      </c>
      <c r="C6" s="30">
        <f>Sales!R149</f>
        <v>443</v>
      </c>
      <c r="D6" s="30">
        <f>Returns!R150</f>
        <v>108</v>
      </c>
      <c r="E6" s="31">
        <f t="shared" ref="E6:E69" si="0">IFERROR(D6/C6,0)</f>
        <v>0.24379232505643342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2:17" x14ac:dyDescent="0.25">
      <c r="B7" s="27">
        <v>41729</v>
      </c>
      <c r="C7" s="30">
        <f>Sales!R150</f>
        <v>565</v>
      </c>
      <c r="D7" s="30">
        <f>Returns!R151</f>
        <v>132</v>
      </c>
      <c r="E7" s="31">
        <f t="shared" si="0"/>
        <v>0.23362831858407079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2:17" x14ac:dyDescent="0.25">
      <c r="B8" s="27">
        <v>41759</v>
      </c>
      <c r="C8" s="30">
        <f>Sales!R151</f>
        <v>591</v>
      </c>
      <c r="D8" s="30">
        <f>Returns!R152</f>
        <v>60</v>
      </c>
      <c r="E8" s="31">
        <f t="shared" si="0"/>
        <v>0.10152284263959391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2:17" x14ac:dyDescent="0.25">
      <c r="B9" s="27">
        <v>41790</v>
      </c>
      <c r="C9" s="30">
        <f>Sales!R152</f>
        <v>546</v>
      </c>
      <c r="D9" s="30">
        <f>Returns!R153</f>
        <v>132</v>
      </c>
      <c r="E9" s="31">
        <f t="shared" si="0"/>
        <v>0.24175824175824176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2:17" x14ac:dyDescent="0.25">
      <c r="B10" s="27">
        <v>41820</v>
      </c>
      <c r="C10" s="30">
        <f>Sales!R153</f>
        <v>547</v>
      </c>
      <c r="D10" s="30">
        <f>Returns!R154</f>
        <v>108</v>
      </c>
      <c r="E10" s="31">
        <f t="shared" si="0"/>
        <v>0.19744058500914077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2:17" x14ac:dyDescent="0.25">
      <c r="B11" s="27">
        <v>41851</v>
      </c>
      <c r="C11" s="30">
        <f>Sales!R154</f>
        <v>571</v>
      </c>
      <c r="D11" s="30">
        <f>Returns!R155</f>
        <v>72</v>
      </c>
      <c r="E11" s="31">
        <f t="shared" si="0"/>
        <v>0.12609457092819615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2:17" x14ac:dyDescent="0.25">
      <c r="B12" s="27">
        <v>41882</v>
      </c>
      <c r="C12" s="30">
        <f>Sales!R155</f>
        <v>387</v>
      </c>
      <c r="D12" s="30">
        <f>Returns!R156</f>
        <v>132</v>
      </c>
      <c r="E12" s="31">
        <f t="shared" si="0"/>
        <v>0.34108527131782945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2:17" x14ac:dyDescent="0.25">
      <c r="B13" s="27">
        <v>41912</v>
      </c>
      <c r="C13" s="30">
        <f>Sales!R156</f>
        <v>400</v>
      </c>
      <c r="D13" s="30">
        <f>Returns!R157</f>
        <v>134</v>
      </c>
      <c r="E13" s="31">
        <f t="shared" si="0"/>
        <v>0.33500000000000002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x14ac:dyDescent="0.25">
      <c r="B14" s="27">
        <v>41943</v>
      </c>
      <c r="C14" s="30">
        <f>Sales!R157</f>
        <v>458</v>
      </c>
      <c r="D14" s="30">
        <f>Returns!R158</f>
        <v>72</v>
      </c>
      <c r="E14" s="31">
        <f t="shared" si="0"/>
        <v>0.15720524017467249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2:17" x14ac:dyDescent="0.25">
      <c r="B15" s="27">
        <v>41973</v>
      </c>
      <c r="C15" s="30">
        <f>Sales!R158</f>
        <v>332</v>
      </c>
      <c r="D15" s="30">
        <f>Returns!R159</f>
        <v>72</v>
      </c>
      <c r="E15" s="31">
        <f t="shared" si="0"/>
        <v>0.21686746987951808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2:17" x14ac:dyDescent="0.25">
      <c r="B16" s="27">
        <v>42004</v>
      </c>
      <c r="C16" s="30">
        <f>Sales!R159</f>
        <v>522</v>
      </c>
      <c r="D16" s="30">
        <f>Returns!R160</f>
        <v>28</v>
      </c>
      <c r="E16" s="31">
        <f t="shared" si="0"/>
        <v>5.3639846743295021E-2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2:17" x14ac:dyDescent="0.25">
      <c r="B17" s="27">
        <v>42035</v>
      </c>
      <c r="C17" s="30">
        <f>Sales!R160</f>
        <v>421</v>
      </c>
      <c r="D17" s="30">
        <f>Returns!R161</f>
        <v>132</v>
      </c>
      <c r="E17" s="31">
        <f t="shared" si="0"/>
        <v>0.31353919239904987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7" x14ac:dyDescent="0.25">
      <c r="B18" s="27">
        <v>42063</v>
      </c>
      <c r="C18" s="30">
        <f>Sales!R161</f>
        <v>504</v>
      </c>
      <c r="D18" s="30">
        <f>Returns!R162</f>
        <v>0</v>
      </c>
      <c r="E18" s="31">
        <f t="shared" si="0"/>
        <v>0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2:17" x14ac:dyDescent="0.25">
      <c r="B19" s="27">
        <v>42094</v>
      </c>
      <c r="C19" s="30">
        <f>Sales!R162</f>
        <v>557</v>
      </c>
      <c r="D19" s="30">
        <f>Returns!R163</f>
        <v>128</v>
      </c>
      <c r="E19" s="31">
        <f t="shared" si="0"/>
        <v>0.22980251346499103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2:17" x14ac:dyDescent="0.25">
      <c r="B20" s="27">
        <v>42124</v>
      </c>
      <c r="C20" s="30">
        <f>Sales!R163</f>
        <v>641</v>
      </c>
      <c r="D20" s="30">
        <f>Returns!R164</f>
        <v>96</v>
      </c>
      <c r="E20" s="31">
        <f t="shared" si="0"/>
        <v>0.14976599063962559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2:17" x14ac:dyDescent="0.25">
      <c r="B21" s="27">
        <v>42155</v>
      </c>
      <c r="C21" s="30">
        <f>Sales!R164</f>
        <v>480</v>
      </c>
      <c r="D21" s="30">
        <f>Returns!R165</f>
        <v>24</v>
      </c>
      <c r="E21" s="31">
        <f t="shared" si="0"/>
        <v>0.05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2:17" x14ac:dyDescent="0.25">
      <c r="B22" s="27">
        <v>42185</v>
      </c>
      <c r="C22" s="30">
        <f>Sales!R165</f>
        <v>636</v>
      </c>
      <c r="D22" s="30">
        <f>Returns!R166</f>
        <v>72</v>
      </c>
      <c r="E22" s="31">
        <f t="shared" si="0"/>
        <v>0.11320754716981132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2:17" x14ac:dyDescent="0.25">
      <c r="B23" s="27">
        <v>42216</v>
      </c>
      <c r="C23" s="30">
        <f>Sales!R166</f>
        <v>653</v>
      </c>
      <c r="D23" s="30">
        <f>Returns!R167</f>
        <v>60</v>
      </c>
      <c r="E23" s="31">
        <f t="shared" si="0"/>
        <v>9.1883614088820828E-2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2:17" x14ac:dyDescent="0.25">
      <c r="B24" s="28">
        <v>42247</v>
      </c>
      <c r="C24" s="30">
        <f>Sales!R167</f>
        <v>482</v>
      </c>
      <c r="D24" s="30">
        <f>Returns!R168</f>
        <v>74</v>
      </c>
      <c r="E24" s="31">
        <f t="shared" si="0"/>
        <v>0.15352697095435686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2:17" x14ac:dyDescent="0.25">
      <c r="B25" s="28">
        <v>42277</v>
      </c>
      <c r="C25" s="30">
        <f>Sales!R168</f>
        <v>663</v>
      </c>
      <c r="D25" s="30">
        <f>Returns!R169</f>
        <v>49</v>
      </c>
      <c r="E25" s="31">
        <f t="shared" si="0"/>
        <v>7.3906485671191555E-2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7" x14ac:dyDescent="0.25">
      <c r="B26" s="28">
        <v>42308</v>
      </c>
      <c r="C26" s="30">
        <f>Sales!R169</f>
        <v>621</v>
      </c>
      <c r="D26" s="30">
        <f>Returns!R170</f>
        <v>132</v>
      </c>
      <c r="E26" s="31">
        <f t="shared" si="0"/>
        <v>0.21256038647342995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2:17" x14ac:dyDescent="0.25">
      <c r="B27" s="28">
        <v>42338</v>
      </c>
      <c r="C27" s="30">
        <f>Sales!R170</f>
        <v>542</v>
      </c>
      <c r="D27" s="30">
        <f>Returns!R171</f>
        <v>108</v>
      </c>
      <c r="E27" s="31">
        <f t="shared" si="0"/>
        <v>0.19926199261992619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x14ac:dyDescent="0.25">
      <c r="B28" s="28">
        <v>42369</v>
      </c>
      <c r="C28" s="30">
        <f>Sales!R171</f>
        <v>626</v>
      </c>
      <c r="D28" s="30">
        <f>Returns!R172</f>
        <v>216</v>
      </c>
      <c r="E28" s="31">
        <f t="shared" si="0"/>
        <v>0.34504792332268369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2:17" x14ac:dyDescent="0.25">
      <c r="B29" s="27">
        <v>42400</v>
      </c>
      <c r="C29" s="30">
        <f>Sales!R172</f>
        <v>469</v>
      </c>
      <c r="D29" s="30">
        <f>Returns!R173</f>
        <v>96</v>
      </c>
      <c r="E29" s="31">
        <f t="shared" si="0"/>
        <v>0.20469083155650319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7" x14ac:dyDescent="0.25">
      <c r="B30" s="27">
        <v>42429</v>
      </c>
      <c r="C30" s="30">
        <f>Sales!R173</f>
        <v>484</v>
      </c>
      <c r="D30" s="30">
        <f>Returns!R174</f>
        <v>120</v>
      </c>
      <c r="E30" s="31">
        <f t="shared" si="0"/>
        <v>0.24793388429752067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2:17" x14ac:dyDescent="0.25">
      <c r="B31" s="27">
        <v>42460</v>
      </c>
      <c r="C31" s="30">
        <f>Sales!R174</f>
        <v>900</v>
      </c>
      <c r="D31" s="30">
        <f>Returns!R175</f>
        <v>84</v>
      </c>
      <c r="E31" s="31">
        <f t="shared" si="0"/>
        <v>9.3333333333333338E-2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17" x14ac:dyDescent="0.25">
      <c r="B32" s="27">
        <v>42490</v>
      </c>
      <c r="C32" s="30">
        <f>Sales!R175</f>
        <v>741</v>
      </c>
      <c r="D32" s="30">
        <f>Returns!R176</f>
        <v>156</v>
      </c>
      <c r="E32" s="31">
        <f t="shared" si="0"/>
        <v>0.21052631578947367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2:17" x14ac:dyDescent="0.25">
      <c r="B33" s="27">
        <v>42521</v>
      </c>
      <c r="C33" s="30">
        <f>Sales!R176</f>
        <v>881</v>
      </c>
      <c r="D33" s="30">
        <f>Returns!R177</f>
        <v>144</v>
      </c>
      <c r="E33" s="31">
        <f t="shared" si="0"/>
        <v>0.16345062429057888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2:17" x14ac:dyDescent="0.25">
      <c r="B34" s="27">
        <v>42551</v>
      </c>
      <c r="C34" s="30">
        <f>Sales!R177</f>
        <v>1080</v>
      </c>
      <c r="D34" s="30">
        <f>Returns!R178</f>
        <v>108</v>
      </c>
      <c r="E34" s="31">
        <f t="shared" si="0"/>
        <v>0.1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2:17" x14ac:dyDescent="0.25">
      <c r="B35" s="27">
        <v>42582</v>
      </c>
      <c r="C35" s="30">
        <f>Sales!R178</f>
        <v>945</v>
      </c>
      <c r="D35" s="30">
        <f>Returns!R179</f>
        <v>168</v>
      </c>
      <c r="E35" s="31">
        <f t="shared" si="0"/>
        <v>0.17777777777777778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2:17" x14ac:dyDescent="0.25">
      <c r="B36" s="27">
        <v>42613</v>
      </c>
      <c r="C36" s="30">
        <f>Sales!R179</f>
        <v>870</v>
      </c>
      <c r="D36" s="30">
        <f>Returns!R180</f>
        <v>72</v>
      </c>
      <c r="E36" s="31">
        <f t="shared" si="0"/>
        <v>8.2758620689655171E-2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2:17" x14ac:dyDescent="0.25">
      <c r="B37" s="27">
        <v>42643</v>
      </c>
      <c r="C37" s="30">
        <f>Sales!R180</f>
        <v>871</v>
      </c>
      <c r="D37" s="30">
        <f>Returns!R181</f>
        <v>108</v>
      </c>
      <c r="E37" s="31">
        <f t="shared" si="0"/>
        <v>0.12399540757749714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x14ac:dyDescent="0.25">
      <c r="B38" s="27">
        <v>42674</v>
      </c>
      <c r="C38" s="30">
        <f>Sales!R181</f>
        <v>772</v>
      </c>
      <c r="D38" s="30">
        <f>Returns!R182</f>
        <v>156</v>
      </c>
      <c r="E38" s="31">
        <f t="shared" si="0"/>
        <v>0.20207253886010362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2:17" x14ac:dyDescent="0.25">
      <c r="B39" s="27">
        <v>42704</v>
      </c>
      <c r="C39" s="30">
        <f>Sales!R182</f>
        <v>936</v>
      </c>
      <c r="D39" s="30">
        <f>Returns!R183</f>
        <v>168</v>
      </c>
      <c r="E39" s="31">
        <f t="shared" si="0"/>
        <v>0.17948717948717949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2:17" x14ac:dyDescent="0.25">
      <c r="B40" s="27">
        <v>42735</v>
      </c>
      <c r="C40" s="30">
        <f>Sales!R183</f>
        <v>881</v>
      </c>
      <c r="D40" s="30">
        <f>Returns!R184</f>
        <v>203</v>
      </c>
      <c r="E40" s="31">
        <f t="shared" si="0"/>
        <v>0.2304199772985244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2:17" x14ac:dyDescent="0.25">
      <c r="B41" s="27">
        <v>42766</v>
      </c>
      <c r="C41" s="30">
        <f>Sales!R184</f>
        <v>777</v>
      </c>
      <c r="D41" s="30">
        <f>Returns!R185</f>
        <v>252</v>
      </c>
      <c r="E41" s="31">
        <f t="shared" si="0"/>
        <v>0.32432432432432434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2:17" x14ac:dyDescent="0.25">
      <c r="B42" s="27">
        <v>42794</v>
      </c>
      <c r="C42" s="30">
        <f>Sales!R185</f>
        <v>848</v>
      </c>
      <c r="D42" s="30">
        <f>Returns!R186</f>
        <v>218</v>
      </c>
      <c r="E42" s="31">
        <f t="shared" si="0"/>
        <v>0.25707547169811323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2:17" x14ac:dyDescent="0.25">
      <c r="B43" s="27">
        <v>42825</v>
      </c>
      <c r="C43" s="30">
        <f>Sales!R186</f>
        <v>950</v>
      </c>
      <c r="D43" s="30">
        <f>Returns!R187</f>
        <v>183</v>
      </c>
      <c r="E43" s="31">
        <f t="shared" si="0"/>
        <v>0.19263157894736843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2:17" x14ac:dyDescent="0.25">
      <c r="B44" s="27">
        <v>42855</v>
      </c>
      <c r="C44" s="30">
        <f>Sales!R187</f>
        <v>888</v>
      </c>
      <c r="D44" s="30">
        <f>Returns!R188</f>
        <v>408</v>
      </c>
      <c r="E44" s="31">
        <f t="shared" si="0"/>
        <v>0.45945945945945948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7" x14ac:dyDescent="0.25">
      <c r="B45" s="27">
        <v>42886</v>
      </c>
      <c r="C45" s="30">
        <f>Sales!R188</f>
        <v>1181</v>
      </c>
      <c r="D45" s="30">
        <f>Returns!R189</f>
        <v>192</v>
      </c>
      <c r="E45" s="31">
        <f t="shared" si="0"/>
        <v>0.16257408975444537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x14ac:dyDescent="0.25">
      <c r="B46" s="27">
        <v>42916</v>
      </c>
      <c r="C46" s="30">
        <f>Sales!R189</f>
        <v>1130</v>
      </c>
      <c r="D46" s="30">
        <f>Returns!R190</f>
        <v>335</v>
      </c>
      <c r="E46" s="31">
        <f t="shared" si="0"/>
        <v>0.29646017699115046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7" x14ac:dyDescent="0.25">
      <c r="B47" s="27">
        <v>42947</v>
      </c>
      <c r="C47" s="30">
        <f>Sales!R190</f>
        <v>1086</v>
      </c>
      <c r="D47" s="30">
        <f>Returns!R191</f>
        <v>588</v>
      </c>
      <c r="E47" s="31">
        <f t="shared" si="0"/>
        <v>0.54143646408839774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7" x14ac:dyDescent="0.25">
      <c r="B48" s="27">
        <v>42978</v>
      </c>
      <c r="C48" s="30">
        <f>Sales!R191</f>
        <v>1244</v>
      </c>
      <c r="D48" s="30">
        <f>Returns!R192</f>
        <v>360</v>
      </c>
      <c r="E48" s="31">
        <f t="shared" si="0"/>
        <v>0.28938906752411575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2:17" x14ac:dyDescent="0.25">
      <c r="B49" s="27">
        <v>43008</v>
      </c>
      <c r="C49" s="30">
        <f>Sales!R192</f>
        <v>1065</v>
      </c>
      <c r="D49" s="30">
        <f>Returns!R193</f>
        <v>300</v>
      </c>
      <c r="E49" s="31">
        <f t="shared" si="0"/>
        <v>0.28169014084507044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2:17" x14ac:dyDescent="0.25">
      <c r="B50" s="27">
        <v>43039</v>
      </c>
      <c r="C50" s="30">
        <f>Sales!R193</f>
        <v>1146</v>
      </c>
      <c r="D50" s="30">
        <f>Returns!R194</f>
        <v>360</v>
      </c>
      <c r="E50" s="31">
        <f t="shared" si="0"/>
        <v>0.31413612565445026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2:17" x14ac:dyDescent="0.25">
      <c r="B51" s="27">
        <v>43069</v>
      </c>
      <c r="C51" s="30">
        <f>Sales!R194</f>
        <v>931</v>
      </c>
      <c r="D51" s="30">
        <f>Returns!R195</f>
        <v>300</v>
      </c>
      <c r="E51" s="31">
        <f t="shared" si="0"/>
        <v>0.32223415682062301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2:17" x14ac:dyDescent="0.25">
      <c r="B52" s="27">
        <v>43100</v>
      </c>
      <c r="C52" s="30">
        <f>Sales!R195</f>
        <v>948</v>
      </c>
      <c r="D52" s="30">
        <f>Returns!R196</f>
        <v>372</v>
      </c>
      <c r="E52" s="31">
        <f t="shared" si="0"/>
        <v>0.39240506329113922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2:17" x14ac:dyDescent="0.25">
      <c r="B53" s="27">
        <v>43131</v>
      </c>
      <c r="C53" s="30">
        <f>Sales!R196</f>
        <v>922</v>
      </c>
      <c r="D53" s="30">
        <f>Returns!R197</f>
        <v>330</v>
      </c>
      <c r="E53" s="31">
        <f t="shared" si="0"/>
        <v>0.35791757049891543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2:17" x14ac:dyDescent="0.25">
      <c r="B54" s="27">
        <v>43159</v>
      </c>
      <c r="C54" s="30">
        <f>Sales!R197</f>
        <v>872</v>
      </c>
      <c r="D54" s="30">
        <f>Returns!R198</f>
        <v>139</v>
      </c>
      <c r="E54" s="31">
        <f t="shared" si="0"/>
        <v>0.15940366972477063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2:17" x14ac:dyDescent="0.25">
      <c r="B55" s="27">
        <v>43190</v>
      </c>
      <c r="C55" s="30">
        <f>Sales!R198</f>
        <v>1003</v>
      </c>
      <c r="D55" s="30">
        <f>Returns!R199</f>
        <v>415</v>
      </c>
      <c r="E55" s="31">
        <f t="shared" si="0"/>
        <v>0.41375872382851447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2:17" x14ac:dyDescent="0.25">
      <c r="B56" s="27">
        <v>43220</v>
      </c>
      <c r="C56" s="30">
        <f>Sales!R199</f>
        <v>887</v>
      </c>
      <c r="D56" s="30">
        <f>Returns!R200</f>
        <v>270</v>
      </c>
      <c r="E56" s="31">
        <f t="shared" si="0"/>
        <v>0.30439684329199551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2:17" x14ac:dyDescent="0.25">
      <c r="B57" s="27">
        <v>43251</v>
      </c>
      <c r="C57" s="30">
        <f>Sales!R200</f>
        <v>1285</v>
      </c>
      <c r="D57" s="30">
        <f>Returns!R201</f>
        <v>448</v>
      </c>
      <c r="E57" s="31">
        <f t="shared" si="0"/>
        <v>0.34863813229571983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7" x14ac:dyDescent="0.25">
      <c r="B58" s="27">
        <v>43281</v>
      </c>
      <c r="C58" s="30">
        <f>Sales!R201</f>
        <v>1145</v>
      </c>
      <c r="D58" s="30">
        <f>Returns!R202</f>
        <v>249</v>
      </c>
      <c r="E58" s="31">
        <f t="shared" si="0"/>
        <v>0.21746724890829694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7" x14ac:dyDescent="0.25">
      <c r="B59" s="27">
        <v>43312</v>
      </c>
      <c r="C59" s="30">
        <f>Sales!R202</f>
        <v>1198</v>
      </c>
      <c r="D59" s="30">
        <f>Returns!R203</f>
        <v>292</v>
      </c>
      <c r="E59" s="31">
        <f t="shared" si="0"/>
        <v>0.24373956594323873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7" x14ac:dyDescent="0.25">
      <c r="B60" s="27">
        <v>43343</v>
      </c>
      <c r="C60" s="30">
        <f>Sales!R203</f>
        <v>1091</v>
      </c>
      <c r="D60" s="30">
        <f>Returns!R204</f>
        <v>475</v>
      </c>
      <c r="E60" s="31">
        <f t="shared" si="0"/>
        <v>0.43538038496791936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7" x14ac:dyDescent="0.25">
      <c r="B61" s="27">
        <v>43373</v>
      </c>
      <c r="C61" s="30">
        <f>Sales!R204</f>
        <v>859</v>
      </c>
      <c r="D61" s="30">
        <f>Returns!R205</f>
        <v>175</v>
      </c>
      <c r="E61" s="31">
        <f t="shared" si="0"/>
        <v>0.20372526193247964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2:17" x14ac:dyDescent="0.25">
      <c r="B62" s="27">
        <v>43404</v>
      </c>
      <c r="C62" s="30">
        <f>Sales!R205</f>
        <v>859</v>
      </c>
      <c r="D62" s="30">
        <f>Returns!R206</f>
        <v>290</v>
      </c>
      <c r="E62" s="31">
        <f t="shared" si="0"/>
        <v>0.33760186263096625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2:17" x14ac:dyDescent="0.25">
      <c r="B63" s="27">
        <v>43434</v>
      </c>
      <c r="C63" s="30">
        <f>Sales!R206</f>
        <v>836.00000000000011</v>
      </c>
      <c r="D63" s="30">
        <f>Returns!R207</f>
        <v>265</v>
      </c>
      <c r="E63" s="31">
        <f t="shared" si="0"/>
        <v>0.31698564593301432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2:17" x14ac:dyDescent="0.25">
      <c r="B64" s="27">
        <v>43465</v>
      </c>
      <c r="C64" s="30">
        <f>Sales!R207</f>
        <v>791.99999999999989</v>
      </c>
      <c r="D64" s="30">
        <f>Returns!R208</f>
        <v>299</v>
      </c>
      <c r="E64" s="31">
        <f t="shared" si="0"/>
        <v>0.3775252525252526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2:17" x14ac:dyDescent="0.25">
      <c r="B65" s="27">
        <v>43496</v>
      </c>
      <c r="C65" s="30">
        <f>Sales!R208</f>
        <v>754</v>
      </c>
      <c r="D65" s="30">
        <f>Returns!R209</f>
        <v>317</v>
      </c>
      <c r="E65" s="31">
        <f t="shared" si="0"/>
        <v>0.42042440318302388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2:17" x14ac:dyDescent="0.25">
      <c r="B66" s="27">
        <v>43524</v>
      </c>
      <c r="C66" s="30">
        <f>Sales!R209</f>
        <v>694</v>
      </c>
      <c r="D66" s="30">
        <f>Returns!R210</f>
        <v>227</v>
      </c>
      <c r="E66" s="31">
        <f t="shared" si="0"/>
        <v>0.32708933717579253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2:17" x14ac:dyDescent="0.25">
      <c r="B67" s="27">
        <v>43555</v>
      </c>
      <c r="C67" s="30">
        <f>Sales!R210</f>
        <v>789</v>
      </c>
      <c r="D67" s="30">
        <f>Returns!R211</f>
        <v>231</v>
      </c>
      <c r="E67" s="31">
        <f t="shared" si="0"/>
        <v>0.29277566539923955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2:17" x14ac:dyDescent="0.25">
      <c r="B68" s="27">
        <v>43585</v>
      </c>
      <c r="C68" s="30">
        <f>Sales!R211</f>
        <v>894.99999999999989</v>
      </c>
      <c r="D68" s="30">
        <f>Returns!R212</f>
        <v>224</v>
      </c>
      <c r="E68" s="31">
        <f t="shared" si="0"/>
        <v>0.25027932960893856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2:17" x14ac:dyDescent="0.25">
      <c r="B69" s="27">
        <v>43616</v>
      </c>
      <c r="C69" s="30">
        <f>Sales!R212</f>
        <v>981</v>
      </c>
      <c r="D69" s="30">
        <f>Returns!R213</f>
        <v>297</v>
      </c>
      <c r="E69" s="31">
        <f t="shared" si="0"/>
        <v>0.30275229357798167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2:17" x14ac:dyDescent="0.25">
      <c r="B70" s="27">
        <v>43646</v>
      </c>
      <c r="C70" s="30">
        <f>Sales!R213</f>
        <v>987</v>
      </c>
      <c r="D70" s="30">
        <f>Returns!R214</f>
        <v>199</v>
      </c>
      <c r="E70" s="31">
        <f t="shared" ref="E70:E133" si="1">IFERROR(D70/C70,0)</f>
        <v>0.2016210739614995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2:17" x14ac:dyDescent="0.25">
      <c r="B71" s="27">
        <v>43677</v>
      </c>
      <c r="C71" s="30">
        <f>Sales!R214</f>
        <v>1104</v>
      </c>
      <c r="D71" s="30">
        <f>Returns!R215</f>
        <v>377</v>
      </c>
      <c r="E71" s="31">
        <f t="shared" si="1"/>
        <v>0.34148550724637683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2:17" x14ac:dyDescent="0.25">
      <c r="B72" s="27">
        <v>43708</v>
      </c>
      <c r="C72" s="30">
        <f>Sales!R215</f>
        <v>941.00000000000011</v>
      </c>
      <c r="D72" s="30">
        <f>Returns!R216</f>
        <v>353</v>
      </c>
      <c r="E72" s="31">
        <f t="shared" si="1"/>
        <v>0.37513283740701375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x14ac:dyDescent="0.25">
      <c r="B73" s="27">
        <v>43738</v>
      </c>
      <c r="C73" s="30">
        <f>Sales!R216</f>
        <v>898</v>
      </c>
      <c r="D73" s="30">
        <f>Returns!R217</f>
        <v>268</v>
      </c>
      <c r="E73" s="31">
        <f t="shared" si="1"/>
        <v>0.2984409799554566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2:17" x14ac:dyDescent="0.25">
      <c r="B74" s="27">
        <v>43769</v>
      </c>
      <c r="C74" s="30">
        <f>Sales!R217</f>
        <v>931</v>
      </c>
      <c r="D74" s="30">
        <f>Returns!R218</f>
        <v>376</v>
      </c>
      <c r="E74" s="31">
        <f t="shared" si="1"/>
        <v>0.40386680988184748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2:17" x14ac:dyDescent="0.25">
      <c r="B75" s="27">
        <v>43799</v>
      </c>
      <c r="C75" s="30">
        <f>Sales!R218</f>
        <v>868</v>
      </c>
      <c r="D75" s="30">
        <f>Returns!R219</f>
        <v>419</v>
      </c>
      <c r="E75" s="31">
        <f t="shared" si="1"/>
        <v>0.48271889400921658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2:17" x14ac:dyDescent="0.25">
      <c r="B76" s="27">
        <v>43830</v>
      </c>
      <c r="C76" s="30">
        <f>Sales!R219</f>
        <v>808</v>
      </c>
      <c r="D76" s="30">
        <f>Returns!R220</f>
        <v>324</v>
      </c>
      <c r="E76" s="31">
        <f t="shared" si="1"/>
        <v>0.40099009900990101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2:17" x14ac:dyDescent="0.25">
      <c r="B77" s="27">
        <v>43861</v>
      </c>
      <c r="C77" s="30">
        <f>Sales!R220</f>
        <v>717</v>
      </c>
      <c r="D77" s="30">
        <f>Returns!R221</f>
        <v>230</v>
      </c>
      <c r="E77" s="31">
        <f t="shared" si="1"/>
        <v>0.32078103207810321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2:17" x14ac:dyDescent="0.25">
      <c r="B78" s="27">
        <v>43890</v>
      </c>
      <c r="C78" s="30">
        <f>Sales!R221</f>
        <v>790</v>
      </c>
      <c r="D78" s="30">
        <f>Returns!R222</f>
        <v>353</v>
      </c>
      <c r="E78" s="31">
        <f t="shared" si="1"/>
        <v>0.44683544303797468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2:17" x14ac:dyDescent="0.25">
      <c r="B79" s="29">
        <v>43921</v>
      </c>
      <c r="C79" s="30">
        <f>Sales!R222</f>
        <v>458.99999999999994</v>
      </c>
      <c r="D79" s="30">
        <f>Returns!R223</f>
        <v>184.82809954687519</v>
      </c>
      <c r="E79" s="31">
        <f t="shared" si="1"/>
        <v>0.40267559814134035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2:17" x14ac:dyDescent="0.25">
      <c r="B80" s="29">
        <v>43951</v>
      </c>
      <c r="C80" s="30">
        <f>Sales!R223</f>
        <v>0</v>
      </c>
      <c r="D80" s="30">
        <f>Returns!R224</f>
        <v>186.58128798983461</v>
      </c>
      <c r="E80" s="31">
        <f t="shared" si="1"/>
        <v>0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2:17" x14ac:dyDescent="0.25">
      <c r="B81" s="29">
        <v>43982</v>
      </c>
      <c r="C81" s="30">
        <f>Sales!R224</f>
        <v>215</v>
      </c>
      <c r="D81" s="30">
        <f>Returns!R225</f>
        <v>188.44733429038752</v>
      </c>
      <c r="E81" s="31">
        <f t="shared" si="1"/>
        <v>0.87649922925761636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2:17" x14ac:dyDescent="0.25">
      <c r="B82" s="29">
        <v>44012</v>
      </c>
      <c r="C82" s="30">
        <f>Sales!R225</f>
        <v>533</v>
      </c>
      <c r="D82" s="30">
        <f>Returns!R226</f>
        <v>190.20052273334699</v>
      </c>
      <c r="E82" s="31">
        <f t="shared" si="1"/>
        <v>0.35684901075674857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2:17" x14ac:dyDescent="0.25">
      <c r="B83" s="29">
        <v>44043</v>
      </c>
      <c r="C83" s="30">
        <f>Sales!R226</f>
        <v>565</v>
      </c>
      <c r="D83" s="30">
        <f>Returns!R227</f>
        <v>192.06656903389984</v>
      </c>
      <c r="E83" s="31">
        <f t="shared" si="1"/>
        <v>0.3399408301484953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2:17" x14ac:dyDescent="0.25">
      <c r="B84" s="29">
        <v>44074</v>
      </c>
      <c r="C84" s="30">
        <f>Sales!R227</f>
        <v>534</v>
      </c>
      <c r="D84" s="30">
        <f>Returns!R228</f>
        <v>193.87618640565603</v>
      </c>
      <c r="E84" s="31">
        <f t="shared" si="1"/>
        <v>0.36306401948624722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2:17" x14ac:dyDescent="0.25">
      <c r="B85" s="27">
        <v>44104</v>
      </c>
      <c r="C85" s="30">
        <f>Sales!R228</f>
        <v>595</v>
      </c>
      <c r="D85" s="30">
        <f>Returns!R229</f>
        <v>191</v>
      </c>
      <c r="E85" s="31">
        <f t="shared" si="1"/>
        <v>0.32100840336134456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2:17" x14ac:dyDescent="0.25">
      <c r="B86" s="27">
        <v>44135</v>
      </c>
      <c r="C86" s="30">
        <f>Sales!R229</f>
        <v>453</v>
      </c>
      <c r="D86" s="30">
        <f>Returns!R230</f>
        <v>318</v>
      </c>
      <c r="E86" s="31">
        <f t="shared" si="1"/>
        <v>0.70198675496688745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2:17" x14ac:dyDescent="0.25">
      <c r="B87" s="27">
        <v>44165</v>
      </c>
      <c r="C87" s="30">
        <f>Sales!R230</f>
        <v>237</v>
      </c>
      <c r="D87" s="30">
        <f>Returns!R231</f>
        <v>128</v>
      </c>
      <c r="E87" s="31">
        <f t="shared" si="1"/>
        <v>0.54008438818565396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2:17" x14ac:dyDescent="0.25">
      <c r="B88" s="27">
        <v>44196</v>
      </c>
      <c r="C88" s="30">
        <f>Sales!R231</f>
        <v>82</v>
      </c>
      <c r="D88" s="30">
        <f>Returns!R232</f>
        <v>68</v>
      </c>
      <c r="E88" s="31">
        <f t="shared" si="1"/>
        <v>0.82926829268292679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2:17" x14ac:dyDescent="0.25">
      <c r="B89" s="27">
        <v>44227</v>
      </c>
      <c r="C89" s="30">
        <f>Sales!R232</f>
        <v>70</v>
      </c>
      <c r="D89" s="30">
        <f>Returns!R233</f>
        <v>53</v>
      </c>
      <c r="E89" s="31">
        <f t="shared" si="1"/>
        <v>0.75714285714285712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2:17" x14ac:dyDescent="0.25">
      <c r="B90" s="27">
        <v>44255</v>
      </c>
      <c r="C90" s="30">
        <f>Sales!R233</f>
        <v>178</v>
      </c>
      <c r="D90" s="30">
        <f>Returns!R234</f>
        <v>0</v>
      </c>
      <c r="E90" s="31">
        <f t="shared" si="1"/>
        <v>0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2:17" x14ac:dyDescent="0.25">
      <c r="B91" s="27">
        <v>44286</v>
      </c>
      <c r="C91" s="30">
        <f>Sales!R234</f>
        <v>282</v>
      </c>
      <c r="D91" s="30">
        <f>Returns!R235</f>
        <v>58</v>
      </c>
      <c r="E91" s="31">
        <f t="shared" si="1"/>
        <v>0.20567375886524822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2:17" x14ac:dyDescent="0.25">
      <c r="B92" s="27">
        <v>44316</v>
      </c>
      <c r="C92" s="30">
        <f>Sales!R235</f>
        <v>164</v>
      </c>
      <c r="D92" s="30">
        <f>Returns!R236</f>
        <v>12</v>
      </c>
      <c r="E92" s="31">
        <f t="shared" si="1"/>
        <v>7.3170731707317069E-2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2:17" x14ac:dyDescent="0.25">
      <c r="B93" s="27">
        <v>44347</v>
      </c>
      <c r="C93" s="30">
        <f>Sales!R236</f>
        <v>106</v>
      </c>
      <c r="D93" s="30">
        <f>Returns!R237</f>
        <v>94</v>
      </c>
      <c r="E93" s="31">
        <f t="shared" si="1"/>
        <v>0.8867924528301887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2:17" x14ac:dyDescent="0.25">
      <c r="B94" s="27">
        <v>44377</v>
      </c>
      <c r="C94" s="30">
        <f>Sales!R237</f>
        <v>312</v>
      </c>
      <c r="D94" s="30">
        <f>Returns!R238</f>
        <v>66</v>
      </c>
      <c r="E94" s="31">
        <f t="shared" si="1"/>
        <v>0.21153846153846154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2:17" x14ac:dyDescent="0.25">
      <c r="B95" s="27">
        <v>44408</v>
      </c>
      <c r="C95" s="30">
        <f>Sales!R238</f>
        <v>384</v>
      </c>
      <c r="D95" s="30">
        <f>Returns!R239</f>
        <v>82</v>
      </c>
      <c r="E95" s="31">
        <f t="shared" si="1"/>
        <v>0.21354166666666666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2:17" x14ac:dyDescent="0.25">
      <c r="B96" s="27">
        <v>44439</v>
      </c>
      <c r="C96" s="30">
        <f>Sales!R239</f>
        <v>329</v>
      </c>
      <c r="D96" s="30">
        <f>Returns!R240</f>
        <v>60</v>
      </c>
      <c r="E96" s="31">
        <f t="shared" si="1"/>
        <v>0.18237082066869301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2:26" x14ac:dyDescent="0.25">
      <c r="B97" s="27">
        <v>44469</v>
      </c>
      <c r="C97" s="30">
        <f>Sales!R240</f>
        <v>275</v>
      </c>
      <c r="D97" s="30">
        <f>Returns!R241</f>
        <v>89</v>
      </c>
      <c r="E97" s="31">
        <f t="shared" si="1"/>
        <v>0.32363636363636361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2:26" x14ac:dyDescent="0.25">
      <c r="B98" s="27">
        <v>44500</v>
      </c>
      <c r="C98" s="30">
        <f>Sales!R241</f>
        <v>229</v>
      </c>
      <c r="D98" s="30">
        <f>Returns!R242</f>
        <v>200</v>
      </c>
      <c r="E98" s="31">
        <f t="shared" si="1"/>
        <v>0.8733624454148472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2:26" x14ac:dyDescent="0.25">
      <c r="B99" s="27">
        <v>44530</v>
      </c>
      <c r="C99" s="30">
        <f>Sales!R242</f>
        <v>302</v>
      </c>
      <c r="D99" s="30">
        <f>Returns!R243</f>
        <v>83</v>
      </c>
      <c r="E99" s="31">
        <f t="shared" si="1"/>
        <v>0.27483443708609273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2:26" x14ac:dyDescent="0.25">
      <c r="B100" s="27">
        <v>44561</v>
      </c>
      <c r="C100" s="30">
        <f>Sales!R243</f>
        <v>258</v>
      </c>
      <c r="D100" s="30">
        <f>Returns!R244</f>
        <v>153</v>
      </c>
      <c r="E100" s="31">
        <f t="shared" si="1"/>
        <v>0.59302325581395354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26" x14ac:dyDescent="0.25">
      <c r="B101" s="27">
        <v>44592</v>
      </c>
      <c r="C101" s="30">
        <f>Sales!R244</f>
        <v>224</v>
      </c>
      <c r="D101" s="30">
        <f>Returns!R245</f>
        <v>31</v>
      </c>
      <c r="E101" s="31">
        <f t="shared" si="1"/>
        <v>0.13839285714285715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26" x14ac:dyDescent="0.25">
      <c r="B102" s="27">
        <v>44620</v>
      </c>
      <c r="C102" s="30">
        <f>Sales!R245</f>
        <v>248</v>
      </c>
      <c r="D102" s="30">
        <f>Returns!R246</f>
        <v>45</v>
      </c>
      <c r="E102" s="31">
        <f t="shared" si="1"/>
        <v>0.18145161290322581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2:26" x14ac:dyDescent="0.25">
      <c r="B103" s="27">
        <v>44651</v>
      </c>
      <c r="C103" s="30">
        <f>Sales!R246</f>
        <v>380.00000000000006</v>
      </c>
      <c r="D103" s="30">
        <f>Returns!R247</f>
        <v>85</v>
      </c>
      <c r="E103" s="31">
        <f t="shared" si="1"/>
        <v>0.22368421052631576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S103" s="65" t="s">
        <v>64</v>
      </c>
      <c r="T103" s="65"/>
      <c r="U103" s="65" t="s">
        <v>60</v>
      </c>
      <c r="V103" s="65"/>
      <c r="W103" s="65" t="s">
        <v>61</v>
      </c>
      <c r="X103" s="65"/>
      <c r="Y103" s="65" t="s">
        <v>62</v>
      </c>
      <c r="Z103" s="65"/>
    </row>
    <row r="104" spans="2:26" x14ac:dyDescent="0.25">
      <c r="B104" s="32">
        <v>44681</v>
      </c>
      <c r="C104" s="33">
        <f>Sales!R247</f>
        <v>418.99999999999994</v>
      </c>
      <c r="D104" s="33">
        <f>Returns!R248</f>
        <v>107</v>
      </c>
      <c r="E104" s="34">
        <f t="shared" si="1"/>
        <v>0.25536992840095468</v>
      </c>
      <c r="F104" s="66" t="s">
        <v>55</v>
      </c>
      <c r="G104" s="66"/>
      <c r="H104" s="66"/>
      <c r="I104" s="33"/>
      <c r="J104" s="33"/>
      <c r="K104" s="33"/>
      <c r="L104" s="33"/>
      <c r="M104" s="33"/>
      <c r="N104" s="33"/>
      <c r="O104" s="67" t="s">
        <v>63</v>
      </c>
      <c r="P104" s="67"/>
      <c r="Q104" s="67"/>
      <c r="S104" s="42" t="s">
        <v>55</v>
      </c>
      <c r="T104" s="43" t="s">
        <v>63</v>
      </c>
      <c r="U104" s="42" t="s">
        <v>55</v>
      </c>
      <c r="V104" s="43" t="s">
        <v>63</v>
      </c>
      <c r="W104" s="42" t="s">
        <v>55</v>
      </c>
      <c r="X104" s="43" t="s">
        <v>63</v>
      </c>
      <c r="Y104" s="42" t="s">
        <v>55</v>
      </c>
      <c r="Z104" s="43" t="s">
        <v>63</v>
      </c>
    </row>
    <row r="105" spans="2:26" x14ac:dyDescent="0.25">
      <c r="B105" s="27">
        <v>44712</v>
      </c>
      <c r="C105" s="30">
        <f>Sales!R248</f>
        <v>466</v>
      </c>
      <c r="D105" s="40">
        <f>Returns!R249</f>
        <v>57</v>
      </c>
      <c r="E105" s="31">
        <f t="shared" si="1"/>
        <v>0.12231759656652361</v>
      </c>
      <c r="F105" s="35">
        <f>_xlfn.FORECAST.ETS($B105,$D$5:$D$104,$B$5:$B$104,12,1)</f>
        <v>17.771191840100677</v>
      </c>
      <c r="G105" s="35"/>
      <c r="H105" s="35"/>
      <c r="I105" s="30">
        <f>_xlfn.FORECAST.ETS($B105,$C$5:$C$104,$B$5:$B$104,12,1)</f>
        <v>454.09038173362046</v>
      </c>
      <c r="J105" s="30"/>
      <c r="K105" s="30"/>
      <c r="L105" s="31">
        <f>_xlfn.FORECAST.ETS($B105,$E$5:$E$104,$B$5:$B$104,12,1)</f>
        <v>0.56645629430464295</v>
      </c>
      <c r="M105" s="30"/>
      <c r="N105" s="30"/>
      <c r="O105" s="37">
        <f>I105*L105</f>
        <v>257.22235491620739</v>
      </c>
      <c r="P105" s="37"/>
      <c r="Q105" s="37"/>
      <c r="S105" s="35">
        <f>SUM(F108:F116)-SUM($D108:$D116)</f>
        <v>-511.57093816124961</v>
      </c>
      <c r="T105" s="37">
        <f>SUM(O108:O116)-SUM($D108:$D116)</f>
        <v>-118.99023527160398</v>
      </c>
      <c r="U105" s="35">
        <f>ABS(S105)</f>
        <v>511.57093816124961</v>
      </c>
      <c r="V105" s="37">
        <f>ABS(T105)</f>
        <v>118.99023527160398</v>
      </c>
      <c r="W105" s="54">
        <f>U105/SUM(D108:D116)</f>
        <v>0.4654876598373518</v>
      </c>
      <c r="X105" s="55">
        <f>V105/SUM(D108:D116)</f>
        <v>0.10827136967388896</v>
      </c>
      <c r="Y105" s="35">
        <f>S105^2</f>
        <v>261704.82477118107</v>
      </c>
      <c r="Z105" s="37">
        <f>T105^2</f>
        <v>14158.676089991668</v>
      </c>
    </row>
    <row r="106" spans="2:26" x14ac:dyDescent="0.25">
      <c r="B106" s="27">
        <v>44742</v>
      </c>
      <c r="C106" s="30">
        <f>Sales!R249</f>
        <v>466</v>
      </c>
      <c r="D106" s="40">
        <f>Returns!R250</f>
        <v>125</v>
      </c>
      <c r="E106" s="31">
        <f t="shared" si="1"/>
        <v>0.26824034334763946</v>
      </c>
      <c r="F106" s="35">
        <f t="shared" ref="F106:F116" si="2">_xlfn.FORECAST.ETS($B106,$D$5:$D$104,$B$5:$B$104,12,1)</f>
        <v>59.795115028212152</v>
      </c>
      <c r="G106" s="35"/>
      <c r="H106" s="35"/>
      <c r="I106" s="30">
        <f t="shared" ref="I106:I116" si="3">_xlfn.FORECAST.ETS($B106,$C$5:$C$104,$B$5:$B$104,12,1)</f>
        <v>506.67507988639119</v>
      </c>
      <c r="J106" s="30"/>
      <c r="K106" s="30"/>
      <c r="L106" s="31">
        <f t="shared" ref="L106:L116" si="4">_xlfn.FORECAST.ETS($B106,$E$5:$E$104,$B$5:$B$104,12,1)</f>
        <v>0.23685049145229747</v>
      </c>
      <c r="M106" s="30"/>
      <c r="N106" s="30"/>
      <c r="O106" s="37">
        <f t="shared" ref="O106:P121" si="5">I106*L106</f>
        <v>120.00624167772384</v>
      </c>
      <c r="P106" s="37"/>
      <c r="Q106" s="37"/>
      <c r="S106" s="35"/>
      <c r="T106" s="37"/>
      <c r="U106" s="35"/>
      <c r="V106" s="37"/>
      <c r="W106" s="44"/>
      <c r="X106" s="45"/>
      <c r="Y106" s="35"/>
      <c r="Z106" s="37"/>
    </row>
    <row r="107" spans="2:26" x14ac:dyDescent="0.25">
      <c r="B107" s="27">
        <v>44773</v>
      </c>
      <c r="C107" s="30">
        <f>Sales!R250</f>
        <v>474.99999999999994</v>
      </c>
      <c r="D107" s="40">
        <f>Returns!R251</f>
        <v>4</v>
      </c>
      <c r="E107" s="31">
        <f t="shared" si="1"/>
        <v>8.4210526315789489E-3</v>
      </c>
      <c r="F107" s="35">
        <f t="shared" si="2"/>
        <v>59.161869413382782</v>
      </c>
      <c r="G107" s="35"/>
      <c r="H107" s="35"/>
      <c r="I107" s="30">
        <f t="shared" si="3"/>
        <v>455.87083961262181</v>
      </c>
      <c r="J107" s="30"/>
      <c r="K107" s="30"/>
      <c r="L107" s="31">
        <f t="shared" si="4"/>
        <v>0.29295732052817847</v>
      </c>
      <c r="M107" s="30"/>
      <c r="N107" s="30"/>
      <c r="O107" s="37">
        <f t="shared" si="5"/>
        <v>133.55069967984468</v>
      </c>
      <c r="P107" s="37"/>
      <c r="Q107" s="37"/>
      <c r="S107" s="35"/>
      <c r="T107" s="37"/>
      <c r="U107" s="35"/>
      <c r="V107" s="37"/>
      <c r="W107" s="44"/>
      <c r="X107" s="45"/>
      <c r="Y107" s="35"/>
      <c r="Z107" s="37"/>
    </row>
    <row r="108" spans="2:26" x14ac:dyDescent="0.25">
      <c r="B108" s="27">
        <v>44804</v>
      </c>
      <c r="C108" s="30">
        <f>Sales!R251</f>
        <v>590</v>
      </c>
      <c r="D108" s="40">
        <f>Returns!R252</f>
        <v>74</v>
      </c>
      <c r="E108" s="31">
        <f t="shared" si="1"/>
        <v>0.12542372881355932</v>
      </c>
      <c r="F108" s="35">
        <f t="shared" si="2"/>
        <v>48.876396852386364</v>
      </c>
      <c r="G108" s="35"/>
      <c r="H108" s="35"/>
      <c r="I108" s="30">
        <f t="shared" si="3"/>
        <v>306.24276362001501</v>
      </c>
      <c r="J108" s="30"/>
      <c r="K108" s="30"/>
      <c r="L108" s="31">
        <f t="shared" si="4"/>
        <v>0.31636735949455208</v>
      </c>
      <c r="M108" s="30"/>
      <c r="N108" s="30"/>
      <c r="O108" s="37">
        <f t="shared" si="5"/>
        <v>96.885214490778424</v>
      </c>
      <c r="P108" s="37"/>
      <c r="Q108" s="37"/>
      <c r="S108" s="35"/>
      <c r="T108" s="37"/>
      <c r="U108" s="35"/>
      <c r="V108" s="37"/>
      <c r="W108" s="44"/>
      <c r="X108" s="45"/>
      <c r="Y108" s="35"/>
      <c r="Z108" s="37"/>
    </row>
    <row r="109" spans="2:26" x14ac:dyDescent="0.25">
      <c r="B109" s="27">
        <v>44834</v>
      </c>
      <c r="C109" s="30">
        <f>Sales!R252</f>
        <v>368</v>
      </c>
      <c r="D109" s="40">
        <f>Returns!R253</f>
        <v>142</v>
      </c>
      <c r="E109" s="31">
        <f t="shared" si="1"/>
        <v>0.3858695652173913</v>
      </c>
      <c r="F109" s="35">
        <f t="shared" si="2"/>
        <v>48.580744821234923</v>
      </c>
      <c r="G109" s="35"/>
      <c r="H109" s="35"/>
      <c r="I109" s="30">
        <f t="shared" si="3"/>
        <v>354.45276253504539</v>
      </c>
      <c r="J109" s="30"/>
      <c r="K109" s="30"/>
      <c r="L109" s="31">
        <f t="shared" si="4"/>
        <v>0.31859137711821373</v>
      </c>
      <c r="M109" s="30"/>
      <c r="N109" s="30"/>
      <c r="O109" s="37">
        <f t="shared" si="5"/>
        <v>112.92559373939531</v>
      </c>
      <c r="P109" s="37"/>
      <c r="Q109" s="37"/>
      <c r="S109" s="35"/>
      <c r="T109" s="37"/>
      <c r="U109" s="35"/>
      <c r="V109" s="37"/>
      <c r="W109" s="44"/>
      <c r="X109" s="45"/>
      <c r="Y109" s="35"/>
      <c r="Z109" s="37"/>
    </row>
    <row r="110" spans="2:26" x14ac:dyDescent="0.25">
      <c r="B110" s="27">
        <v>44865</v>
      </c>
      <c r="C110" s="30">
        <f>Sales!R253</f>
        <v>390</v>
      </c>
      <c r="D110" s="40">
        <f>Returns!R254</f>
        <v>96</v>
      </c>
      <c r="E110" s="31">
        <f t="shared" si="1"/>
        <v>0.24615384615384617</v>
      </c>
      <c r="F110" s="35">
        <f t="shared" si="2"/>
        <v>65.252164863224962</v>
      </c>
      <c r="G110" s="35"/>
      <c r="H110" s="35"/>
      <c r="I110" s="30">
        <f t="shared" si="3"/>
        <v>315.79489704039366</v>
      </c>
      <c r="J110" s="30"/>
      <c r="K110" s="30"/>
      <c r="L110" s="31">
        <f t="shared" si="4"/>
        <v>0.55963467204405948</v>
      </c>
      <c r="M110" s="30"/>
      <c r="N110" s="30"/>
      <c r="O110" s="37">
        <f t="shared" si="5"/>
        <v>176.72977363838822</v>
      </c>
      <c r="P110" s="37"/>
      <c r="Q110" s="37"/>
      <c r="S110" s="35"/>
      <c r="T110" s="37"/>
      <c r="U110" s="35"/>
      <c r="V110" s="37"/>
      <c r="W110" s="44"/>
      <c r="X110" s="45"/>
      <c r="Y110" s="35"/>
      <c r="Z110" s="37"/>
    </row>
    <row r="111" spans="2:26" x14ac:dyDescent="0.25">
      <c r="B111" s="27">
        <v>44895</v>
      </c>
      <c r="C111" s="30">
        <f>Sales!R254</f>
        <v>352</v>
      </c>
      <c r="D111" s="40">
        <f>Returns!R255</f>
        <v>120</v>
      </c>
      <c r="E111" s="31">
        <f t="shared" si="1"/>
        <v>0.34090909090909088</v>
      </c>
      <c r="F111" s="35">
        <f t="shared" si="2"/>
        <v>54.845531997795717</v>
      </c>
      <c r="G111" s="35"/>
      <c r="H111" s="35"/>
      <c r="I111" s="30">
        <f t="shared" si="3"/>
        <v>280.57014852773261</v>
      </c>
      <c r="J111" s="30"/>
      <c r="K111" s="30"/>
      <c r="L111" s="31">
        <f t="shared" si="4"/>
        <v>0.35283657598756696</v>
      </c>
      <c r="M111" s="30"/>
      <c r="N111" s="30"/>
      <c r="O111" s="37">
        <f t="shared" si="5"/>
        <v>98.995410530848275</v>
      </c>
      <c r="P111" s="37"/>
      <c r="Q111" s="37"/>
      <c r="S111" s="35"/>
      <c r="T111" s="37"/>
      <c r="U111" s="35"/>
      <c r="V111" s="37"/>
      <c r="W111" s="44"/>
      <c r="X111" s="45"/>
      <c r="Y111" s="35"/>
      <c r="Z111" s="37"/>
    </row>
    <row r="112" spans="2:26" x14ac:dyDescent="0.25">
      <c r="B112" s="27">
        <v>44926</v>
      </c>
      <c r="C112" s="30">
        <f>Sales!R255</f>
        <v>343</v>
      </c>
      <c r="D112" s="40">
        <f>Returns!R256</f>
        <v>81</v>
      </c>
      <c r="E112" s="31">
        <f t="shared" si="1"/>
        <v>0.23615160349854228</v>
      </c>
      <c r="F112" s="35">
        <f t="shared" si="2"/>
        <v>82.82528690062091</v>
      </c>
      <c r="G112" s="35"/>
      <c r="H112" s="35"/>
      <c r="I112" s="30">
        <f t="shared" si="3"/>
        <v>331.04497870401048</v>
      </c>
      <c r="J112" s="30"/>
      <c r="K112" s="30"/>
      <c r="L112" s="31">
        <f t="shared" si="4"/>
        <v>0.49538840319637378</v>
      </c>
      <c r="M112" s="30"/>
      <c r="N112" s="30"/>
      <c r="O112" s="37">
        <f t="shared" si="5"/>
        <v>163.99584338635731</v>
      </c>
      <c r="P112" s="37"/>
      <c r="Q112" s="37"/>
      <c r="S112" s="35"/>
      <c r="T112" s="37"/>
      <c r="U112" s="35"/>
      <c r="V112" s="37"/>
      <c r="W112" s="44"/>
      <c r="X112" s="45"/>
      <c r="Y112" s="35"/>
      <c r="Z112" s="37"/>
    </row>
    <row r="113" spans="2:26" x14ac:dyDescent="0.25">
      <c r="B113" s="27">
        <v>44957</v>
      </c>
      <c r="C113" s="30">
        <f>Sales!R256</f>
        <v>328</v>
      </c>
      <c r="D113" s="40">
        <f>Returns!R257</f>
        <v>72</v>
      </c>
      <c r="E113" s="31">
        <f t="shared" si="1"/>
        <v>0.21951219512195122</v>
      </c>
      <c r="F113" s="35">
        <f t="shared" si="2"/>
        <v>82.026926297494924</v>
      </c>
      <c r="G113" s="35"/>
      <c r="H113" s="35"/>
      <c r="I113" s="30">
        <f t="shared" si="3"/>
        <v>199.4776862779419</v>
      </c>
      <c r="J113" s="30"/>
      <c r="K113" s="30"/>
      <c r="L113" s="31">
        <f t="shared" si="4"/>
        <v>0.35189091402847616</v>
      </c>
      <c r="M113" s="30"/>
      <c r="N113" s="30"/>
      <c r="O113" s="37">
        <f t="shared" si="5"/>
        <v>70.19438535263059</v>
      </c>
      <c r="P113" s="37"/>
      <c r="Q113" s="37"/>
      <c r="S113" s="35"/>
      <c r="T113" s="37"/>
      <c r="U113" s="35"/>
      <c r="V113" s="37"/>
      <c r="W113" s="44"/>
      <c r="X113" s="45"/>
      <c r="Y113" s="35"/>
      <c r="Z113" s="37"/>
    </row>
    <row r="114" spans="2:26" x14ac:dyDescent="0.25">
      <c r="B114" s="27">
        <v>44985</v>
      </c>
      <c r="C114" s="30">
        <f>Sales!R257</f>
        <v>331</v>
      </c>
      <c r="D114" s="40">
        <f>Returns!R258</f>
        <v>36</v>
      </c>
      <c r="E114" s="31">
        <f t="shared" si="1"/>
        <v>0.10876132930513595</v>
      </c>
      <c r="F114" s="35">
        <f t="shared" si="2"/>
        <v>32.23405951953238</v>
      </c>
      <c r="G114" s="35"/>
      <c r="H114" s="35"/>
      <c r="I114" s="30">
        <f t="shared" si="3"/>
        <v>229.60178381253922</v>
      </c>
      <c r="J114" s="30"/>
      <c r="K114" s="30"/>
      <c r="L114" s="31">
        <f t="shared" si="4"/>
        <v>0.22825430002174701</v>
      </c>
      <c r="M114" s="30"/>
      <c r="N114" s="30"/>
      <c r="O114" s="37">
        <f t="shared" si="5"/>
        <v>52.407594447875624</v>
      </c>
      <c r="P114" s="37"/>
      <c r="Q114" s="37"/>
      <c r="S114" s="35"/>
      <c r="T114" s="37"/>
      <c r="U114" s="35"/>
      <c r="V114" s="37"/>
      <c r="W114" s="44"/>
      <c r="X114" s="45"/>
      <c r="Y114" s="35"/>
      <c r="Z114" s="37"/>
    </row>
    <row r="115" spans="2:26" x14ac:dyDescent="0.25">
      <c r="B115" s="27">
        <v>45016</v>
      </c>
      <c r="C115" s="30">
        <f>Sales!R258</f>
        <v>462</v>
      </c>
      <c r="D115" s="40">
        <f>Returns!R259</f>
        <v>79</v>
      </c>
      <c r="E115" s="31">
        <f t="shared" si="1"/>
        <v>0.17099567099567101</v>
      </c>
      <c r="F115" s="35">
        <f t="shared" si="2"/>
        <v>46.815937395537603</v>
      </c>
      <c r="G115" s="35"/>
      <c r="H115" s="35"/>
      <c r="I115" s="30">
        <f t="shared" si="3"/>
        <v>404.83044293212379</v>
      </c>
      <c r="J115" s="30"/>
      <c r="K115" s="30"/>
      <c r="L115" s="31">
        <f t="shared" si="4"/>
        <v>0.29922599044693088</v>
      </c>
      <c r="M115" s="30"/>
      <c r="N115" s="30"/>
      <c r="O115" s="37">
        <f t="shared" si="5"/>
        <v>121.13579024943446</v>
      </c>
      <c r="P115" s="37"/>
      <c r="Q115" s="37"/>
      <c r="S115" s="35"/>
      <c r="T115" s="37"/>
      <c r="U115" s="35"/>
      <c r="V115" s="37"/>
      <c r="W115" s="44"/>
      <c r="X115" s="45"/>
      <c r="Y115" s="35"/>
      <c r="Z115" s="37"/>
    </row>
    <row r="116" spans="2:26" x14ac:dyDescent="0.25">
      <c r="B116" s="32">
        <v>45046</v>
      </c>
      <c r="C116" s="33">
        <f>Sales!R259</f>
        <v>372</v>
      </c>
      <c r="D116" s="41">
        <f>Returns!R260</f>
        <v>399</v>
      </c>
      <c r="E116" s="34">
        <f t="shared" si="1"/>
        <v>1.0725806451612903</v>
      </c>
      <c r="F116" s="36">
        <f t="shared" si="2"/>
        <v>125.97201319092261</v>
      </c>
      <c r="G116" s="36"/>
      <c r="H116" s="36"/>
      <c r="I116" s="33">
        <f t="shared" si="3"/>
        <v>345.98686648958142</v>
      </c>
      <c r="J116" s="33"/>
      <c r="K116" s="33"/>
      <c r="L116" s="34">
        <f t="shared" si="4"/>
        <v>0.25070361708455174</v>
      </c>
      <c r="M116" s="33"/>
      <c r="N116" s="33"/>
      <c r="O116" s="38">
        <f t="shared" si="5"/>
        <v>86.740158892687944</v>
      </c>
      <c r="P116" s="38"/>
      <c r="Q116" s="38"/>
      <c r="S116" s="36"/>
      <c r="T116" s="38"/>
      <c r="U116" s="36"/>
      <c r="V116" s="38"/>
      <c r="W116" s="46"/>
      <c r="X116" s="47"/>
      <c r="Y116" s="36"/>
      <c r="Z116" s="38"/>
    </row>
    <row r="117" spans="2:26" x14ac:dyDescent="0.25">
      <c r="B117" s="27">
        <v>45077</v>
      </c>
      <c r="C117" s="30">
        <f>Sales!R260</f>
        <v>494</v>
      </c>
      <c r="D117" s="40">
        <f>Returns!R261</f>
        <v>58</v>
      </c>
      <c r="E117" s="31">
        <f t="shared" si="1"/>
        <v>0.11740890688259109</v>
      </c>
      <c r="F117" s="35"/>
      <c r="G117" s="35">
        <f>_xlfn.FORECAST.ETS($B117,$D$5:$D$116,$B$5:$B$116,12,1)</f>
        <v>106.72886137229979</v>
      </c>
      <c r="H117" s="35"/>
      <c r="I117" s="30"/>
      <c r="J117" s="30">
        <f>_xlfn.FORECAST.ETS($B117,$C$5:$C$116,$B$5:$B$116,12,1)</f>
        <v>509.88331458691181</v>
      </c>
      <c r="K117" s="30"/>
      <c r="L117" s="30"/>
      <c r="M117" s="31">
        <f>_xlfn.FORECAST.ETS($B117,$E$5:$E$116,$B$5:$B$116,12,1)</f>
        <v>0.330102769224354</v>
      </c>
      <c r="N117" s="30"/>
      <c r="O117" s="37"/>
      <c r="P117" s="37">
        <f>J117*M117</f>
        <v>168.31389412643205</v>
      </c>
      <c r="Q117" s="37"/>
      <c r="S117" s="35">
        <f>SUM(G120:G128)-SUM($D120:$D128)</f>
        <v>-294.12755667372448</v>
      </c>
      <c r="T117" s="37">
        <f>SUM(P120:P128)-SUM($D120:$D128)</f>
        <v>-141.31638148766547</v>
      </c>
      <c r="U117" s="35">
        <f>ABS(S117)</f>
        <v>294.12755667372448</v>
      </c>
      <c r="V117" s="37">
        <f>ABS(T117)</f>
        <v>141.31638148766547</v>
      </c>
      <c r="W117" s="54">
        <f>U117/SUM(D120:D128)</f>
        <v>0.1763354656317293</v>
      </c>
      <c r="X117" s="55">
        <f>V117/SUM(D120:D128)</f>
        <v>8.4722051251597999E-2</v>
      </c>
      <c r="Y117" s="35">
        <f>S117^2</f>
        <v>86511.01959485501</v>
      </c>
      <c r="Z117" s="37">
        <f>T117^2</f>
        <v>19970.319676767398</v>
      </c>
    </row>
    <row r="118" spans="2:26" x14ac:dyDescent="0.25">
      <c r="B118" s="27">
        <v>45107</v>
      </c>
      <c r="C118" s="30">
        <f>Sales!R261</f>
        <v>548</v>
      </c>
      <c r="D118" s="40">
        <f>Returns!R262</f>
        <v>144</v>
      </c>
      <c r="E118" s="31">
        <f t="shared" si="1"/>
        <v>0.26277372262773724</v>
      </c>
      <c r="F118" s="35"/>
      <c r="G118" s="35">
        <f t="shared" ref="G118:G128" si="6">_xlfn.FORECAST.ETS($B118,$D$5:$D$116,$B$5:$B$116,12,1)</f>
        <v>148.98709959352877</v>
      </c>
      <c r="H118" s="35"/>
      <c r="I118" s="30"/>
      <c r="J118" s="30">
        <f t="shared" ref="J118:J128" si="7">_xlfn.FORECAST.ETS($B118,$C$5:$C$116,$B$5:$B$116,12,1)</f>
        <v>644.10437644112505</v>
      </c>
      <c r="K118" s="30"/>
      <c r="L118" s="30"/>
      <c r="M118" s="31">
        <f t="shared" ref="M118:M128" si="8">_xlfn.FORECAST.ETS($B118,$E$5:$E$116,$B$5:$B$116,12,1)</f>
        <v>0.38016247036176254</v>
      </c>
      <c r="N118" s="30"/>
      <c r="O118" s="37"/>
      <c r="P118" s="37">
        <f t="shared" si="5"/>
        <v>244.86431091868076</v>
      </c>
      <c r="Q118" s="37"/>
      <c r="S118" s="35"/>
      <c r="T118" s="37"/>
      <c r="U118" s="35"/>
      <c r="V118" s="37"/>
      <c r="W118" s="44"/>
      <c r="X118" s="45"/>
      <c r="Y118" s="35"/>
      <c r="Z118" s="37"/>
    </row>
    <row r="119" spans="2:26" x14ac:dyDescent="0.25">
      <c r="B119" s="27">
        <v>45138</v>
      </c>
      <c r="C119" s="30">
        <f>Sales!R262</f>
        <v>549</v>
      </c>
      <c r="D119" s="40">
        <f>Returns!R263</f>
        <v>284</v>
      </c>
      <c r="E119" s="31">
        <f t="shared" si="1"/>
        <v>0.51730418943533696</v>
      </c>
      <c r="F119" s="35"/>
      <c r="G119" s="35">
        <f t="shared" si="6"/>
        <v>147.76654205868743</v>
      </c>
      <c r="H119" s="35"/>
      <c r="I119" s="30"/>
      <c r="J119" s="30">
        <f t="shared" si="7"/>
        <v>656.83948679947787</v>
      </c>
      <c r="K119" s="30"/>
      <c r="L119" s="30"/>
      <c r="M119" s="31">
        <f t="shared" si="8"/>
        <v>0.37632441364114722</v>
      </c>
      <c r="N119" s="30"/>
      <c r="O119" s="37"/>
      <c r="P119" s="37">
        <f t="shared" si="5"/>
        <v>247.18473472616557</v>
      </c>
      <c r="Q119" s="37"/>
      <c r="S119" s="35"/>
      <c r="T119" s="37"/>
      <c r="U119" s="35"/>
      <c r="V119" s="37"/>
      <c r="W119" s="44"/>
      <c r="X119" s="45"/>
      <c r="Y119" s="35"/>
      <c r="Z119" s="37"/>
    </row>
    <row r="120" spans="2:26" x14ac:dyDescent="0.25">
      <c r="B120" s="27">
        <v>45169</v>
      </c>
      <c r="C120" s="30">
        <f>Sales!R263</f>
        <v>615</v>
      </c>
      <c r="D120" s="40">
        <f>Returns!R264</f>
        <v>454</v>
      </c>
      <c r="E120" s="31">
        <f t="shared" si="1"/>
        <v>0.73821138211382109</v>
      </c>
      <c r="F120" s="35"/>
      <c r="G120" s="35">
        <f t="shared" si="6"/>
        <v>137.55659739073448</v>
      </c>
      <c r="H120" s="35"/>
      <c r="I120" s="30"/>
      <c r="J120" s="30">
        <f t="shared" si="7"/>
        <v>582.81699299151171</v>
      </c>
      <c r="K120" s="30"/>
      <c r="L120" s="30"/>
      <c r="M120" s="31">
        <f t="shared" si="8"/>
        <v>0.434146659602834</v>
      </c>
      <c r="N120" s="30"/>
      <c r="O120" s="37"/>
      <c r="P120" s="37">
        <f t="shared" si="5"/>
        <v>253.02805066703311</v>
      </c>
      <c r="Q120" s="37"/>
      <c r="S120" s="35"/>
      <c r="T120" s="37"/>
      <c r="U120" s="35"/>
      <c r="V120" s="37"/>
      <c r="W120" s="44"/>
      <c r="X120" s="45"/>
      <c r="Y120" s="35"/>
      <c r="Z120" s="37"/>
    </row>
    <row r="121" spans="2:26" x14ac:dyDescent="0.25">
      <c r="B121" s="27">
        <v>45199</v>
      </c>
      <c r="C121" s="30">
        <f>Sales!R264</f>
        <v>458.99999999999994</v>
      </c>
      <c r="D121" s="40">
        <f>Returns!R265</f>
        <v>174</v>
      </c>
      <c r="E121" s="31">
        <f t="shared" si="1"/>
        <v>0.37908496732026148</v>
      </c>
      <c r="F121" s="35"/>
      <c r="G121" s="35">
        <f t="shared" si="6"/>
        <v>137.08496165220794</v>
      </c>
      <c r="H121" s="35"/>
      <c r="I121" s="30"/>
      <c r="J121" s="30">
        <f t="shared" si="7"/>
        <v>421.68476021974351</v>
      </c>
      <c r="K121" s="30"/>
      <c r="L121" s="30"/>
      <c r="M121" s="31">
        <f t="shared" si="8"/>
        <v>0.4203541712104984</v>
      </c>
      <c r="N121" s="30"/>
      <c r="O121" s="37"/>
      <c r="P121" s="37">
        <f t="shared" si="5"/>
        <v>177.25694789426802</v>
      </c>
      <c r="Q121" s="37"/>
      <c r="S121" s="35"/>
      <c r="T121" s="37"/>
      <c r="U121" s="35"/>
      <c r="V121" s="37"/>
      <c r="W121" s="44"/>
      <c r="X121" s="45"/>
      <c r="Y121" s="35"/>
      <c r="Z121" s="37"/>
    </row>
    <row r="122" spans="2:26" x14ac:dyDescent="0.25">
      <c r="B122" s="27">
        <v>45230</v>
      </c>
      <c r="C122" s="30">
        <f>Sales!R265</f>
        <v>398</v>
      </c>
      <c r="D122" s="40">
        <f>Returns!R266</f>
        <v>25</v>
      </c>
      <c r="E122" s="31">
        <f t="shared" si="1"/>
        <v>6.2814070351758788E-2</v>
      </c>
      <c r="F122" s="35"/>
      <c r="G122" s="35">
        <f t="shared" si="6"/>
        <v>153.19705966303513</v>
      </c>
      <c r="H122" s="35"/>
      <c r="I122" s="30"/>
      <c r="J122" s="30">
        <f t="shared" si="7"/>
        <v>398.71250126095612</v>
      </c>
      <c r="K122" s="30"/>
      <c r="L122" s="30"/>
      <c r="M122" s="31">
        <f t="shared" si="8"/>
        <v>0.42981333945667877</v>
      </c>
      <c r="N122" s="30"/>
      <c r="O122" s="37"/>
      <c r="P122" s="37">
        <f t="shared" ref="P122:P128" si="9">J122*M122</f>
        <v>171.3719516500968</v>
      </c>
      <c r="Q122" s="37"/>
      <c r="S122" s="35"/>
      <c r="T122" s="37"/>
      <c r="U122" s="35"/>
      <c r="V122" s="37"/>
      <c r="W122" s="44"/>
      <c r="X122" s="45"/>
      <c r="Y122" s="35"/>
      <c r="Z122" s="37"/>
    </row>
    <row r="123" spans="2:26" x14ac:dyDescent="0.25">
      <c r="B123" s="27">
        <v>45260</v>
      </c>
      <c r="C123" s="30">
        <f>Sales!R266</f>
        <v>397</v>
      </c>
      <c r="D123" s="40">
        <f>Returns!R267</f>
        <v>327</v>
      </c>
      <c r="E123" s="31">
        <f t="shared" si="1"/>
        <v>0.82367758186397988</v>
      </c>
      <c r="F123" s="35"/>
      <c r="G123" s="35">
        <f t="shared" si="6"/>
        <v>142.78247357673089</v>
      </c>
      <c r="H123" s="35"/>
      <c r="I123" s="30"/>
      <c r="J123" s="30">
        <f t="shared" si="7"/>
        <v>352.35894086791285</v>
      </c>
      <c r="K123" s="30"/>
      <c r="L123" s="30"/>
      <c r="M123" s="31">
        <f t="shared" si="8"/>
        <v>0.4359486564947071</v>
      </c>
      <c r="N123" s="30"/>
      <c r="O123" s="37"/>
      <c r="P123" s="37">
        <f t="shared" si="9"/>
        <v>153.61040687526454</v>
      </c>
      <c r="Q123" s="37"/>
      <c r="S123" s="35"/>
      <c r="T123" s="37"/>
      <c r="U123" s="35"/>
      <c r="V123" s="37"/>
      <c r="W123" s="44"/>
      <c r="X123" s="45"/>
      <c r="Y123" s="35"/>
      <c r="Z123" s="37"/>
    </row>
    <row r="124" spans="2:26" x14ac:dyDescent="0.25">
      <c r="B124" s="27">
        <v>45291</v>
      </c>
      <c r="C124" s="30">
        <f>Sales!R267</f>
        <v>439</v>
      </c>
      <c r="D124" s="40">
        <f>Returns!R268</f>
        <v>26</v>
      </c>
      <c r="E124" s="31">
        <f t="shared" si="1"/>
        <v>5.9225512528473807E-2</v>
      </c>
      <c r="F124" s="35"/>
      <c r="G124" s="35">
        <f t="shared" si="6"/>
        <v>170.30904313803782</v>
      </c>
      <c r="H124" s="35"/>
      <c r="I124" s="30"/>
      <c r="J124" s="30">
        <f t="shared" si="7"/>
        <v>318.80412130612439</v>
      </c>
      <c r="K124" s="30"/>
      <c r="L124" s="30"/>
      <c r="M124" s="31">
        <f t="shared" si="8"/>
        <v>0.44917615779808667</v>
      </c>
      <c r="N124" s="30"/>
      <c r="O124" s="37"/>
      <c r="P124" s="37">
        <f t="shared" si="9"/>
        <v>143.1992102984801</v>
      </c>
      <c r="Q124" s="37"/>
      <c r="S124" s="35"/>
      <c r="T124" s="37"/>
      <c r="U124" s="35"/>
      <c r="V124" s="37"/>
      <c r="W124" s="44"/>
      <c r="X124" s="45"/>
      <c r="Y124" s="35"/>
      <c r="Z124" s="37"/>
    </row>
    <row r="125" spans="2:26" x14ac:dyDescent="0.25">
      <c r="B125" s="27">
        <v>45322</v>
      </c>
      <c r="C125" s="30">
        <f>Sales!R268</f>
        <v>308</v>
      </c>
      <c r="D125" s="40">
        <f>Returns!R269</f>
        <v>266</v>
      </c>
      <c r="E125" s="31">
        <f t="shared" si="1"/>
        <v>0.86363636363636365</v>
      </c>
      <c r="F125" s="35"/>
      <c r="G125" s="35">
        <f t="shared" si="6"/>
        <v>169.19456820812772</v>
      </c>
      <c r="H125" s="35"/>
      <c r="I125" s="30"/>
      <c r="J125" s="30">
        <f t="shared" si="7"/>
        <v>304.23821422970747</v>
      </c>
      <c r="K125" s="30"/>
      <c r="L125" s="30"/>
      <c r="M125" s="31">
        <f t="shared" si="8"/>
        <v>0.50792057610768104</v>
      </c>
      <c r="N125" s="30"/>
      <c r="O125" s="37"/>
      <c r="P125" s="37">
        <f t="shared" si="9"/>
        <v>154.52884904552511</v>
      </c>
      <c r="Q125" s="37"/>
      <c r="S125" s="35"/>
      <c r="T125" s="37"/>
      <c r="U125" s="35"/>
      <c r="V125" s="37"/>
      <c r="W125" s="44"/>
      <c r="X125" s="45"/>
      <c r="Y125" s="35"/>
      <c r="Z125" s="37"/>
    </row>
    <row r="126" spans="2:26" x14ac:dyDescent="0.25">
      <c r="B126" s="27">
        <v>45351</v>
      </c>
      <c r="C126" s="30">
        <f>Sales!R269</f>
        <v>402</v>
      </c>
      <c r="D126" s="40">
        <f>Returns!R270</f>
        <v>57</v>
      </c>
      <c r="E126" s="31">
        <f t="shared" si="1"/>
        <v>0.1417910447761194</v>
      </c>
      <c r="F126" s="35"/>
      <c r="G126" s="35">
        <f t="shared" si="6"/>
        <v>117.31845346386967</v>
      </c>
      <c r="H126" s="35"/>
      <c r="I126" s="30"/>
      <c r="J126" s="30">
        <f t="shared" si="7"/>
        <v>334.36944852815031</v>
      </c>
      <c r="K126" s="30"/>
      <c r="L126" s="30"/>
      <c r="M126" s="31">
        <f t="shared" si="8"/>
        <v>0.40192607795089152</v>
      </c>
      <c r="N126" s="30"/>
      <c r="O126" s="37"/>
      <c r="P126" s="37">
        <f t="shared" si="9"/>
        <v>134.39180103352194</v>
      </c>
      <c r="Q126" s="37"/>
      <c r="S126" s="35"/>
      <c r="T126" s="37"/>
      <c r="U126" s="35"/>
      <c r="V126" s="37"/>
      <c r="W126" s="44"/>
      <c r="X126" s="45"/>
      <c r="Y126" s="35"/>
      <c r="Z126" s="37"/>
    </row>
    <row r="127" spans="2:26" x14ac:dyDescent="0.25">
      <c r="B127" s="27">
        <v>45382</v>
      </c>
      <c r="C127" s="30">
        <f>Sales!R270</f>
        <v>315</v>
      </c>
      <c r="D127" s="40">
        <f>Returns!R271</f>
        <v>255</v>
      </c>
      <c r="E127" s="31">
        <f t="shared" si="1"/>
        <v>0.80952380952380953</v>
      </c>
      <c r="F127" s="35"/>
      <c r="G127" s="35">
        <f t="shared" si="6"/>
        <v>133.58609022086574</v>
      </c>
      <c r="H127" s="35"/>
      <c r="I127" s="30"/>
      <c r="J127" s="30">
        <f t="shared" si="7"/>
        <v>416.22308481083923</v>
      </c>
      <c r="K127" s="30"/>
      <c r="L127" s="30"/>
      <c r="M127" s="31">
        <f t="shared" si="8"/>
        <v>0.40689218075803119</v>
      </c>
      <c r="N127" s="30"/>
      <c r="O127" s="37"/>
      <c r="P127" s="37">
        <f t="shared" si="9"/>
        <v>169.35791866051733</v>
      </c>
      <c r="Q127" s="37"/>
      <c r="S127" s="35"/>
      <c r="T127" s="37"/>
      <c r="U127" s="35"/>
      <c r="V127" s="37"/>
      <c r="W127" s="44"/>
      <c r="X127" s="45"/>
      <c r="Y127" s="35"/>
      <c r="Z127" s="37"/>
    </row>
    <row r="128" spans="2:26" x14ac:dyDescent="0.25">
      <c r="B128" s="32">
        <v>45412</v>
      </c>
      <c r="C128" s="33">
        <f>Sales!R271</f>
        <v>331</v>
      </c>
      <c r="D128" s="41">
        <f>Returns!R272</f>
        <v>84</v>
      </c>
      <c r="E128" s="34">
        <f t="shared" si="1"/>
        <v>0.25377643504531722</v>
      </c>
      <c r="F128" s="36"/>
      <c r="G128" s="36">
        <f t="shared" si="6"/>
        <v>212.84319601266617</v>
      </c>
      <c r="H128" s="36"/>
      <c r="I128" s="33"/>
      <c r="J128" s="33">
        <f t="shared" si="7"/>
        <v>337.94930434635728</v>
      </c>
      <c r="K128" s="33"/>
      <c r="L128" s="33"/>
      <c r="M128" s="34">
        <f t="shared" si="8"/>
        <v>0.50285199644459477</v>
      </c>
      <c r="N128" s="33"/>
      <c r="O128" s="38"/>
      <c r="P128" s="38">
        <f t="shared" si="9"/>
        <v>169.93848238762772</v>
      </c>
      <c r="Q128" s="38"/>
      <c r="S128" s="36"/>
      <c r="T128" s="38"/>
      <c r="U128" s="36"/>
      <c r="V128" s="38"/>
      <c r="W128" s="46"/>
      <c r="X128" s="47"/>
      <c r="Y128" s="36"/>
      <c r="Z128" s="38"/>
    </row>
    <row r="129" spans="2:28" x14ac:dyDescent="0.25">
      <c r="B129" s="27">
        <v>45443</v>
      </c>
      <c r="C129" s="30">
        <f>Sales!R272</f>
        <v>415</v>
      </c>
      <c r="D129" s="40">
        <f>Returns!R273</f>
        <v>161</v>
      </c>
      <c r="E129" s="31">
        <f t="shared" si="1"/>
        <v>0.38795180722891565</v>
      </c>
      <c r="F129" s="35"/>
      <c r="G129" s="35"/>
      <c r="H129" s="35">
        <f>_xlfn.FORECAST.ETS($B129,$D$5:$D$128,$B$5:$B$128,12,1)</f>
        <v>108.03915635797262</v>
      </c>
      <c r="I129" s="30"/>
      <c r="J129" s="30"/>
      <c r="K129" s="30">
        <f>_xlfn.FORECAST.ETS($B129,$C$5:$C$128,$B$5:$B$128,12,1)</f>
        <v>449.81368223041534</v>
      </c>
      <c r="L129" s="30"/>
      <c r="M129" s="30"/>
      <c r="N129" s="31">
        <f>_xlfn.FORECAST.ETS($B129,$E$5:$E$128,$B$5:$B$128,12,1)</f>
        <v>0.34510990398892355</v>
      </c>
      <c r="O129" s="37"/>
      <c r="P129" s="37"/>
      <c r="Q129" s="37">
        <f>K129*N129</f>
        <v>155.23515668744281</v>
      </c>
      <c r="S129" s="35">
        <f>SUM(H132:H140)-SUM($D132:$D140)</f>
        <v>119.83179610254638</v>
      </c>
      <c r="T129" s="37">
        <f>SUM(Q132:Q140)-SUM($D132:$D140)</f>
        <v>-140.0232691028109</v>
      </c>
      <c r="U129" s="35">
        <f>ABS(S129)</f>
        <v>119.83179610254638</v>
      </c>
      <c r="V129" s="37">
        <f>ABS(T129)</f>
        <v>140.0232691028109</v>
      </c>
      <c r="W129" s="54">
        <f>U129/SUM(D132:D140)</f>
        <v>9.4579160301930837E-2</v>
      </c>
      <c r="X129" s="55">
        <f>V129/SUM(D132:D140)</f>
        <v>0.11051560308035588</v>
      </c>
      <c r="Y129" s="35">
        <f>S129^2</f>
        <v>14359.659357162249</v>
      </c>
      <c r="Z129" s="37">
        <f>T129^2</f>
        <v>19606.515890238199</v>
      </c>
    </row>
    <row r="130" spans="2:28" x14ac:dyDescent="0.25">
      <c r="B130" s="27">
        <v>45473</v>
      </c>
      <c r="C130" s="30">
        <f>Sales!R273</f>
        <v>460.00000000000006</v>
      </c>
      <c r="D130" s="40">
        <f>Returns!R274</f>
        <v>112</v>
      </c>
      <c r="E130" s="31">
        <f t="shared" si="1"/>
        <v>0.2434782608695652</v>
      </c>
      <c r="F130" s="35"/>
      <c r="G130" s="35"/>
      <c r="H130" s="35">
        <f t="shared" ref="H130:H140" si="10">_xlfn.FORECAST.ETS($B130,$D$5:$D$128,$B$5:$B$128,12,1)</f>
        <v>150.33574330520801</v>
      </c>
      <c r="I130" s="30"/>
      <c r="J130" s="30"/>
      <c r="K130" s="30">
        <f t="shared" ref="K130:K140" si="11">_xlfn.FORECAST.ETS($B130,$C$5:$C$128,$B$5:$B$128,12,1)</f>
        <v>511.44176764146397</v>
      </c>
      <c r="L130" s="30"/>
      <c r="M130" s="30"/>
      <c r="N130" s="31">
        <f t="shared" ref="N130:N140" si="12">_xlfn.FORECAST.ETS($B130,$E$5:$E$128,$B$5:$B$128,12,1)</f>
        <v>0.39557636422255249</v>
      </c>
      <c r="O130" s="37"/>
      <c r="P130" s="37"/>
      <c r="Q130" s="37">
        <f t="shared" ref="Q130:Q140" si="13">K130*N130</f>
        <v>202.31427495516581</v>
      </c>
      <c r="S130" s="35"/>
      <c r="T130" s="37"/>
      <c r="U130" s="35"/>
      <c r="V130" s="37"/>
      <c r="W130" s="44"/>
      <c r="X130" s="45"/>
      <c r="Y130" s="35"/>
      <c r="Z130" s="37"/>
    </row>
    <row r="131" spans="2:28" x14ac:dyDescent="0.25">
      <c r="B131" s="27">
        <v>45504</v>
      </c>
      <c r="C131" s="30">
        <f>Sales!R274</f>
        <v>331</v>
      </c>
      <c r="D131" s="40">
        <f>Returns!R275</f>
        <v>175</v>
      </c>
      <c r="E131" s="31">
        <f t="shared" si="1"/>
        <v>0.52870090634441091</v>
      </c>
      <c r="F131" s="35"/>
      <c r="G131" s="35"/>
      <c r="H131" s="35">
        <f t="shared" si="10"/>
        <v>149.24389986312553</v>
      </c>
      <c r="I131" s="30"/>
      <c r="J131" s="30"/>
      <c r="K131" s="30">
        <f t="shared" si="11"/>
        <v>483.59302656762839</v>
      </c>
      <c r="L131" s="30"/>
      <c r="M131" s="30"/>
      <c r="N131" s="31">
        <f t="shared" si="12"/>
        <v>0.39202772975583605</v>
      </c>
      <c r="O131" s="37"/>
      <c r="P131" s="37"/>
      <c r="Q131" s="37">
        <f t="shared" si="13"/>
        <v>189.58187633106107</v>
      </c>
      <c r="S131" s="35"/>
      <c r="T131" s="37"/>
      <c r="U131" s="35"/>
      <c r="V131" s="37"/>
      <c r="W131" s="44"/>
      <c r="X131" s="45"/>
      <c r="Y131" s="35"/>
      <c r="Z131" s="37"/>
    </row>
    <row r="132" spans="2:28" x14ac:dyDescent="0.25">
      <c r="B132" s="27">
        <v>45535</v>
      </c>
      <c r="C132" s="30">
        <f>Sales!R275</f>
        <v>338</v>
      </c>
      <c r="D132" s="40">
        <f>Returns!R276</f>
        <v>2332</v>
      </c>
      <c r="E132" s="31">
        <f t="shared" si="1"/>
        <v>6.8994082840236688</v>
      </c>
      <c r="F132" s="35"/>
      <c r="G132" s="35"/>
      <c r="H132" s="35">
        <f t="shared" si="10"/>
        <v>139.14706353940124</v>
      </c>
      <c r="I132" s="30"/>
      <c r="J132" s="30"/>
      <c r="K132" s="30">
        <f t="shared" si="11"/>
        <v>370.21905189725356</v>
      </c>
      <c r="L132" s="30"/>
      <c r="M132" s="30"/>
      <c r="N132" s="31">
        <f t="shared" si="12"/>
        <v>0.45002419854001052</v>
      </c>
      <c r="O132" s="37"/>
      <c r="P132" s="37"/>
      <c r="Q132" s="37">
        <f t="shared" si="13"/>
        <v>166.60753211430409</v>
      </c>
      <c r="S132" s="35"/>
      <c r="T132" s="37"/>
      <c r="U132" s="35"/>
      <c r="V132" s="37"/>
      <c r="W132" s="44"/>
      <c r="X132" s="45"/>
      <c r="Y132" s="35"/>
      <c r="Z132" s="37"/>
    </row>
    <row r="133" spans="2:28" x14ac:dyDescent="0.25">
      <c r="B133" s="27">
        <v>45565</v>
      </c>
      <c r="C133" s="30">
        <f>Sales!R276</f>
        <v>315</v>
      </c>
      <c r="D133" s="40">
        <f>Returns!R277</f>
        <v>211</v>
      </c>
      <c r="E133" s="31">
        <f t="shared" si="1"/>
        <v>0.66984126984126979</v>
      </c>
      <c r="F133" s="35"/>
      <c r="G133" s="35"/>
      <c r="H133" s="35">
        <f t="shared" si="10"/>
        <v>138.31997937713066</v>
      </c>
      <c r="I133" s="30"/>
      <c r="J133" s="30"/>
      <c r="K133" s="30">
        <f t="shared" si="11"/>
        <v>280.81796622015037</v>
      </c>
      <c r="L133" s="30"/>
      <c r="M133" s="30"/>
      <c r="N133" s="31">
        <f t="shared" si="12"/>
        <v>0.43588460466177803</v>
      </c>
      <c r="O133" s="37"/>
      <c r="P133" s="37"/>
      <c r="Q133" s="37">
        <f t="shared" si="13"/>
        <v>122.40422818779479</v>
      </c>
      <c r="S133" s="35"/>
      <c r="T133" s="37"/>
      <c r="U133" s="35"/>
      <c r="V133" s="37"/>
      <c r="W133" s="44"/>
      <c r="X133" s="45"/>
      <c r="Y133" s="35"/>
      <c r="Z133" s="37"/>
    </row>
    <row r="134" spans="2:28" x14ac:dyDescent="0.25">
      <c r="B134" s="27">
        <v>45596</v>
      </c>
      <c r="C134" s="30">
        <f>Sales!R277</f>
        <v>286</v>
      </c>
      <c r="D134" s="40">
        <f>Returns!R278</f>
        <v>81</v>
      </c>
      <c r="E134" s="31">
        <f t="shared" ref="E134:E140" si="14">IFERROR(D134/C134,0)</f>
        <v>0.28321678321678323</v>
      </c>
      <c r="F134" s="35"/>
      <c r="G134" s="35"/>
      <c r="H134" s="35">
        <f t="shared" si="10"/>
        <v>154.27875237104854</v>
      </c>
      <c r="I134" s="30"/>
      <c r="J134" s="30"/>
      <c r="K134" s="30">
        <f t="shared" si="11"/>
        <v>277.39641387698646</v>
      </c>
      <c r="L134" s="30"/>
      <c r="M134" s="30"/>
      <c r="N134" s="31">
        <f t="shared" si="12"/>
        <v>0.44512020849427125</v>
      </c>
      <c r="O134" s="37"/>
      <c r="P134" s="37"/>
      <c r="Q134" s="37">
        <f t="shared" si="13"/>
        <v>123.47474958048737</v>
      </c>
      <c r="S134" s="35"/>
      <c r="T134" s="37"/>
      <c r="U134" s="35"/>
      <c r="V134" s="37"/>
      <c r="W134" s="44"/>
      <c r="X134" s="45"/>
      <c r="Y134" s="35"/>
      <c r="Z134" s="37"/>
    </row>
    <row r="135" spans="2:28" x14ac:dyDescent="0.25">
      <c r="B135" s="27">
        <v>45626</v>
      </c>
      <c r="C135" s="30">
        <f>Sales!R278</f>
        <v>265</v>
      </c>
      <c r="D135" s="40">
        <f>Returns!R279</f>
        <v>193</v>
      </c>
      <c r="E135" s="31">
        <f t="shared" si="14"/>
        <v>0.72830188679245278</v>
      </c>
      <c r="F135" s="35"/>
      <c r="G135" s="35"/>
      <c r="H135" s="35">
        <f t="shared" si="10"/>
        <v>144.20425978846811</v>
      </c>
      <c r="I135" s="30"/>
      <c r="J135" s="30"/>
      <c r="K135" s="30">
        <f t="shared" si="11"/>
        <v>245.12084847661649</v>
      </c>
      <c r="L135" s="30"/>
      <c r="M135" s="30"/>
      <c r="N135" s="31">
        <f t="shared" si="12"/>
        <v>0.45222272839571481</v>
      </c>
      <c r="O135" s="37"/>
      <c r="P135" s="37"/>
      <c r="Q135" s="37">
        <f t="shared" si="13"/>
        <v>110.84921888476811</v>
      </c>
      <c r="S135" s="35"/>
      <c r="T135" s="37"/>
      <c r="U135" s="35"/>
      <c r="V135" s="37"/>
      <c r="W135" s="44"/>
      <c r="X135" s="45"/>
      <c r="Y135" s="35"/>
      <c r="Z135" s="37"/>
    </row>
    <row r="136" spans="2:28" x14ac:dyDescent="0.25">
      <c r="B136" s="27">
        <v>45657</v>
      </c>
      <c r="C136" s="30">
        <f>Sales!R279</f>
        <v>274</v>
      </c>
      <c r="D136" s="40">
        <f>Returns!R280</f>
        <v>89</v>
      </c>
      <c r="E136" s="31">
        <f t="shared" si="14"/>
        <v>0.32481751824817517</v>
      </c>
      <c r="F136" s="35"/>
      <c r="G136" s="35"/>
      <c r="H136" s="35">
        <f t="shared" si="10"/>
        <v>171.35793721532531</v>
      </c>
      <c r="I136" s="30"/>
      <c r="J136" s="30"/>
      <c r="K136" s="30">
        <f t="shared" si="11"/>
        <v>261.86180308708396</v>
      </c>
      <c r="L136" s="30"/>
      <c r="M136" s="30"/>
      <c r="N136" s="31">
        <f t="shared" si="12"/>
        <v>0.46472456357719694</v>
      </c>
      <c r="O136" s="37"/>
      <c r="P136" s="37"/>
      <c r="Q136" s="37">
        <f t="shared" si="13"/>
        <v>121.69361215718297</v>
      </c>
      <c r="S136" s="35"/>
      <c r="T136" s="37"/>
      <c r="U136" s="35"/>
      <c r="V136" s="37"/>
      <c r="W136" s="44"/>
      <c r="X136" s="45"/>
      <c r="Y136" s="35"/>
      <c r="Z136" s="37"/>
    </row>
    <row r="137" spans="2:28" x14ac:dyDescent="0.25">
      <c r="B137" s="27">
        <v>45688</v>
      </c>
      <c r="C137" s="30">
        <f>Sales!R280</f>
        <v>200</v>
      </c>
      <c r="D137" s="40">
        <f>Returns!R281</f>
        <v>-2093</v>
      </c>
      <c r="E137" s="31">
        <f t="shared" si="14"/>
        <v>-10.465</v>
      </c>
      <c r="F137" s="35"/>
      <c r="G137" s="35"/>
      <c r="H137" s="35">
        <f t="shared" si="10"/>
        <v>170.50674305381401</v>
      </c>
      <c r="I137" s="30"/>
      <c r="J137" s="30"/>
      <c r="K137" s="30">
        <f t="shared" si="11"/>
        <v>198.26082282304964</v>
      </c>
      <c r="L137" s="30"/>
      <c r="M137" s="30"/>
      <c r="N137" s="31">
        <f t="shared" si="12"/>
        <v>0.5243424267044966</v>
      </c>
      <c r="O137" s="37"/>
      <c r="P137" s="37"/>
      <c r="Q137" s="37">
        <f t="shared" si="13"/>
        <v>103.95656095946809</v>
      </c>
      <c r="S137" s="35"/>
      <c r="T137" s="37"/>
      <c r="U137" s="35"/>
      <c r="V137" s="37"/>
      <c r="W137" s="44"/>
      <c r="X137" s="45"/>
      <c r="Y137" s="35"/>
      <c r="Z137" s="37"/>
    </row>
    <row r="138" spans="2:28" x14ac:dyDescent="0.25">
      <c r="B138" s="27">
        <v>45716</v>
      </c>
      <c r="C138" s="30">
        <f>Sales!R281</f>
        <v>241.99999999999997</v>
      </c>
      <c r="D138" s="40">
        <f>Returns!R282</f>
        <v>232</v>
      </c>
      <c r="E138" s="31">
        <f t="shared" si="14"/>
        <v>0.95867768595041336</v>
      </c>
      <c r="F138" s="35"/>
      <c r="G138" s="35"/>
      <c r="H138" s="35">
        <f t="shared" si="10"/>
        <v>120.24953398080132</v>
      </c>
      <c r="I138" s="30"/>
      <c r="J138" s="30"/>
      <c r="K138" s="30">
        <f t="shared" si="11"/>
        <v>220.0492755204013</v>
      </c>
      <c r="L138" s="30"/>
      <c r="M138" s="30"/>
      <c r="N138" s="31">
        <f t="shared" si="12"/>
        <v>0.42139718060481679</v>
      </c>
      <c r="O138" s="37"/>
      <c r="P138" s="37"/>
      <c r="Q138" s="37">
        <f t="shared" si="13"/>
        <v>92.72814429842964</v>
      </c>
      <c r="S138" s="35"/>
      <c r="T138" s="37"/>
      <c r="U138" s="35"/>
      <c r="V138" s="37"/>
      <c r="W138" s="44"/>
      <c r="X138" s="45"/>
      <c r="Y138" s="35"/>
      <c r="Z138" s="37"/>
    </row>
    <row r="139" spans="2:28" x14ac:dyDescent="0.25">
      <c r="B139" s="27">
        <v>45747</v>
      </c>
      <c r="C139" s="30">
        <f>Sales!R282</f>
        <v>262</v>
      </c>
      <c r="D139" s="40">
        <f>Returns!R283</f>
        <v>52</v>
      </c>
      <c r="E139" s="31">
        <f t="shared" si="14"/>
        <v>0.19847328244274809</v>
      </c>
      <c r="F139" s="35"/>
      <c r="G139" s="35"/>
      <c r="H139" s="35">
        <f t="shared" si="10"/>
        <v>134.89830476834962</v>
      </c>
      <c r="I139" s="30"/>
      <c r="J139" s="30"/>
      <c r="K139" s="30">
        <f t="shared" si="11"/>
        <v>314.86941885498959</v>
      </c>
      <c r="L139" s="30"/>
      <c r="M139" s="30"/>
      <c r="N139" s="31">
        <f t="shared" si="12"/>
        <v>0.42334927093262797</v>
      </c>
      <c r="O139" s="37"/>
      <c r="P139" s="37"/>
      <c r="Q139" s="37">
        <f t="shared" si="13"/>
        <v>133.2997389112401</v>
      </c>
      <c r="S139" s="35"/>
      <c r="T139" s="37"/>
      <c r="U139" s="35"/>
      <c r="V139" s="37"/>
      <c r="W139" s="44"/>
      <c r="X139" s="45"/>
      <c r="Y139" s="35"/>
      <c r="Z139" s="37"/>
    </row>
    <row r="140" spans="2:28" x14ac:dyDescent="0.25">
      <c r="B140" s="27">
        <v>45777</v>
      </c>
      <c r="C140" s="30">
        <f>Sales!R283</f>
        <v>299</v>
      </c>
      <c r="D140" s="40">
        <f>Returns!R284</f>
        <v>170</v>
      </c>
      <c r="E140" s="31">
        <f t="shared" si="14"/>
        <v>0.56856187290969895</v>
      </c>
      <c r="F140" s="35"/>
      <c r="G140" s="35"/>
      <c r="H140" s="35">
        <f t="shared" si="10"/>
        <v>213.86922200820766</v>
      </c>
      <c r="I140" s="30"/>
      <c r="J140" s="30"/>
      <c r="K140" s="30">
        <f t="shared" si="11"/>
        <v>292.96443745082598</v>
      </c>
      <c r="L140" s="30"/>
      <c r="M140" s="30"/>
      <c r="N140" s="31">
        <f t="shared" si="12"/>
        <v>0.51870782380889113</v>
      </c>
      <c r="O140" s="37"/>
      <c r="P140" s="37"/>
      <c r="Q140" s="39">
        <f t="shared" si="13"/>
        <v>151.96294580351395</v>
      </c>
      <c r="S140" s="35"/>
      <c r="T140" s="37"/>
      <c r="U140" s="35"/>
      <c r="V140" s="37"/>
      <c r="W140" s="44"/>
      <c r="X140" s="45"/>
      <c r="Y140" s="35"/>
      <c r="Z140" s="37"/>
    </row>
    <row r="141" spans="2:28" x14ac:dyDescent="0.25">
      <c r="B141" s="27"/>
      <c r="C141" s="30"/>
      <c r="D141" s="30"/>
      <c r="E141" s="31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2:28" x14ac:dyDescent="0.25">
      <c r="B142" s="27"/>
      <c r="C142" s="30"/>
      <c r="D142" s="30"/>
      <c r="E142" s="31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S142" s="65" t="s">
        <v>64</v>
      </c>
      <c r="T142" s="65"/>
      <c r="U142" s="65" t="s">
        <v>60</v>
      </c>
      <c r="V142" s="65"/>
      <c r="W142" s="65" t="s">
        <v>61</v>
      </c>
      <c r="X142" s="65"/>
      <c r="Y142" s="65" t="s">
        <v>62</v>
      </c>
      <c r="Z142" s="65"/>
      <c r="AA142" s="65" t="s">
        <v>68</v>
      </c>
      <c r="AB142" s="65"/>
    </row>
    <row r="143" spans="2:28" x14ac:dyDescent="0.25">
      <c r="B143" s="27"/>
      <c r="C143" s="30"/>
      <c r="D143" s="30"/>
      <c r="E143" s="31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S143" s="42" t="s">
        <v>55</v>
      </c>
      <c r="T143" s="43" t="s">
        <v>63</v>
      </c>
      <c r="U143" s="42" t="s">
        <v>55</v>
      </c>
      <c r="V143" s="43" t="s">
        <v>63</v>
      </c>
      <c r="W143" s="42" t="s">
        <v>55</v>
      </c>
      <c r="X143" s="43" t="s">
        <v>63</v>
      </c>
      <c r="Y143" s="42" t="s">
        <v>55</v>
      </c>
      <c r="Z143" s="43" t="s">
        <v>63</v>
      </c>
      <c r="AA143" s="42" t="s">
        <v>55</v>
      </c>
      <c r="AB143" s="43" t="s">
        <v>63</v>
      </c>
    </row>
    <row r="144" spans="2:28" x14ac:dyDescent="0.25">
      <c r="R144" t="s">
        <v>57</v>
      </c>
      <c r="S144" s="48">
        <f>AVERAGE(S105:S116)</f>
        <v>-511.57093816124961</v>
      </c>
      <c r="T144" s="48">
        <f t="shared" ref="T144:X144" si="15">AVERAGE(T105:T116)</f>
        <v>-118.99023527160398</v>
      </c>
      <c r="U144" s="48">
        <f t="shared" si="15"/>
        <v>511.57093816124961</v>
      </c>
      <c r="V144" s="48">
        <f t="shared" si="15"/>
        <v>118.99023527160398</v>
      </c>
      <c r="W144" s="49">
        <f t="shared" si="15"/>
        <v>0.4654876598373518</v>
      </c>
      <c r="X144" s="49">
        <f t="shared" si="15"/>
        <v>0.10827136967388896</v>
      </c>
      <c r="Y144" s="48">
        <f>SQRT(AVERAGE(Y105:Y116))</f>
        <v>511.57093816124961</v>
      </c>
      <c r="Z144" s="48">
        <f>SQRT(AVERAGE(Z105:Z116))</f>
        <v>118.99023527160398</v>
      </c>
    </row>
    <row r="145" spans="18:28" x14ac:dyDescent="0.25">
      <c r="R145" t="s">
        <v>58</v>
      </c>
      <c r="S145" s="48">
        <f t="shared" ref="S145:X145" si="16">AVERAGE(S117:S128)</f>
        <v>-294.12755667372448</v>
      </c>
      <c r="T145" s="48">
        <f t="shared" si="16"/>
        <v>-141.31638148766547</v>
      </c>
      <c r="U145" s="48">
        <f t="shared" si="16"/>
        <v>294.12755667372448</v>
      </c>
      <c r="V145" s="48">
        <f t="shared" si="16"/>
        <v>141.31638148766547</v>
      </c>
      <c r="W145" s="49">
        <f t="shared" si="16"/>
        <v>0.1763354656317293</v>
      </c>
      <c r="X145" s="49">
        <f t="shared" si="16"/>
        <v>8.4722051251597999E-2</v>
      </c>
      <c r="Y145" s="48">
        <f>SQRT(AVERAGE(Y117:Y128))</f>
        <v>294.12755667372448</v>
      </c>
      <c r="Z145" s="48">
        <f>SQRT(AVERAGE(Z117:Z128))</f>
        <v>141.31638148766547</v>
      </c>
    </row>
    <row r="146" spans="18:28" x14ac:dyDescent="0.25">
      <c r="R146" t="s">
        <v>59</v>
      </c>
      <c r="S146" s="56">
        <f t="shared" ref="S146:X146" si="17">AVERAGE(S129:S140)</f>
        <v>119.83179610254638</v>
      </c>
      <c r="T146" s="56">
        <f t="shared" si="17"/>
        <v>-140.0232691028109</v>
      </c>
      <c r="U146" s="56">
        <f t="shared" si="17"/>
        <v>119.83179610254638</v>
      </c>
      <c r="V146" s="56">
        <f t="shared" si="17"/>
        <v>140.0232691028109</v>
      </c>
      <c r="W146" s="57">
        <f t="shared" si="17"/>
        <v>9.4579160301930837E-2</v>
      </c>
      <c r="X146" s="57">
        <f t="shared" si="17"/>
        <v>0.11051560308035588</v>
      </c>
      <c r="Y146" s="56">
        <f>SQRT(AVERAGE(Y129:Y140))</f>
        <v>119.83179610254638</v>
      </c>
      <c r="Z146" s="56">
        <f>SQRT(AVERAGE(Z129:Z140))</f>
        <v>140.0232691028109</v>
      </c>
      <c r="AA146" s="52"/>
      <c r="AB146" s="52"/>
    </row>
    <row r="147" spans="18:28" x14ac:dyDescent="0.25">
      <c r="R147" t="s">
        <v>69</v>
      </c>
      <c r="S147" s="48">
        <f>AVERAGE(S144:S146)</f>
        <v>-228.62223291080923</v>
      </c>
      <c r="T147" s="48">
        <f t="shared" ref="T147:X147" si="18">AVERAGE(T144:T146)</f>
        <v>-133.44329528736012</v>
      </c>
      <c r="U147" s="48">
        <f t="shared" si="18"/>
        <v>308.51009697917351</v>
      </c>
      <c r="V147" s="48">
        <f t="shared" si="18"/>
        <v>133.44329528736012</v>
      </c>
      <c r="W147" s="49">
        <f t="shared" si="18"/>
        <v>0.24546742859033732</v>
      </c>
      <c r="X147" s="49">
        <f t="shared" si="18"/>
        <v>0.10116967466861428</v>
      </c>
      <c r="Y147" s="48">
        <f>AVERAGE(Y144:Y146)</f>
        <v>308.51009697917351</v>
      </c>
      <c r="Z147" s="48">
        <f>AVERAGE(Z144:Z146)</f>
        <v>133.44329528736012</v>
      </c>
      <c r="AA147" s="30">
        <f>SQRT(AVERAGE(Y105,Y117,Y129))</f>
        <v>347.64709295644354</v>
      </c>
      <c r="AB147" s="30">
        <f>SQRT(AVERAGE(Z105,Z117,Z129))</f>
        <v>133.8351120558394</v>
      </c>
    </row>
    <row r="148" spans="18:28" x14ac:dyDescent="0.25">
      <c r="R148" t="s">
        <v>70</v>
      </c>
      <c r="S148" s="48">
        <f>ABS(S147)</f>
        <v>228.62223291080923</v>
      </c>
      <c r="T148" s="48">
        <f>ABS(T147)</f>
        <v>133.44329528736012</v>
      </c>
      <c r="U148" s="48"/>
      <c r="V148" s="48"/>
      <c r="W148" s="49"/>
      <c r="X148" s="49"/>
      <c r="AA148" s="30"/>
      <c r="AB148" s="30"/>
    </row>
    <row r="149" spans="18:28" x14ac:dyDescent="0.25">
      <c r="S149" s="65" t="s">
        <v>65</v>
      </c>
      <c r="T149" s="65"/>
      <c r="U149" s="65"/>
      <c r="V149" s="65"/>
      <c r="W149" s="65"/>
      <c r="X149" s="65"/>
      <c r="Y149" s="65"/>
      <c r="Z149" s="65"/>
    </row>
    <row r="150" spans="18:28" x14ac:dyDescent="0.25">
      <c r="S150" s="65" t="s">
        <v>64</v>
      </c>
      <c r="T150" s="65"/>
      <c r="U150" s="65" t="s">
        <v>60</v>
      </c>
      <c r="V150" s="65"/>
      <c r="W150" s="65" t="s">
        <v>61</v>
      </c>
      <c r="X150" s="65"/>
      <c r="Y150" s="65" t="s">
        <v>62</v>
      </c>
      <c r="Z150" s="65"/>
      <c r="AA150" s="65" t="s">
        <v>68</v>
      </c>
      <c r="AB150" s="65"/>
    </row>
    <row r="151" spans="18:28" x14ac:dyDescent="0.25">
      <c r="S151" s="42" t="s">
        <v>55</v>
      </c>
      <c r="T151" s="43" t="s">
        <v>63</v>
      </c>
      <c r="U151" s="42" t="s">
        <v>55</v>
      </c>
      <c r="V151" s="43" t="s">
        <v>63</v>
      </c>
      <c r="W151" s="42" t="s">
        <v>55</v>
      </c>
      <c r="X151" s="43" t="s">
        <v>63</v>
      </c>
      <c r="Y151" s="42" t="s">
        <v>55</v>
      </c>
      <c r="Z151" s="43" t="s">
        <v>63</v>
      </c>
      <c r="AA151" s="42" t="s">
        <v>55</v>
      </c>
      <c r="AB151" s="43" t="s">
        <v>63</v>
      </c>
    </row>
    <row r="152" spans="18:28" x14ac:dyDescent="0.25">
      <c r="R152" t="s">
        <v>57</v>
      </c>
      <c r="S152">
        <f t="shared" ref="S152:S154" si="19">IF(ABS(S144)&lt;=ABS(T144),1,2)</f>
        <v>2</v>
      </c>
      <c r="T152">
        <f t="shared" ref="T152:T154" si="20">IF(ABS(T144)&lt;=ABS(S144),1,2)</f>
        <v>1</v>
      </c>
      <c r="U152" s="50">
        <f>RANK(U144,$U144:$V144,1)</f>
        <v>2</v>
      </c>
      <c r="V152">
        <f>RANK(V144,$U144:$V144,1)</f>
        <v>1</v>
      </c>
      <c r="W152" s="50">
        <f>RANK(W144,$W144:$X144,1)</f>
        <v>2</v>
      </c>
      <c r="X152">
        <f>RANK(X144,$W144:$X144,1)</f>
        <v>1</v>
      </c>
      <c r="Y152" s="50">
        <f>RANK(Y144,$Y144:$Z144,1)</f>
        <v>2</v>
      </c>
      <c r="Z152">
        <f>RANK(Z144,$Y144:$Z144,1)</f>
        <v>1</v>
      </c>
    </row>
    <row r="153" spans="18:28" x14ac:dyDescent="0.25">
      <c r="R153" t="s">
        <v>58</v>
      </c>
      <c r="S153">
        <f t="shared" si="19"/>
        <v>2</v>
      </c>
      <c r="T153">
        <f t="shared" si="20"/>
        <v>1</v>
      </c>
      <c r="U153" s="50">
        <f t="shared" ref="U153:V154" si="21">RANK(U145,$U145:$V145,1)</f>
        <v>2</v>
      </c>
      <c r="V153">
        <f t="shared" si="21"/>
        <v>1</v>
      </c>
      <c r="W153" s="50">
        <f t="shared" ref="W153:X154" si="22">RANK(W145,$W145:$X145,1)</f>
        <v>2</v>
      </c>
      <c r="X153">
        <f t="shared" si="22"/>
        <v>1</v>
      </c>
      <c r="Y153" s="50">
        <f t="shared" ref="Y153:Z154" si="23">RANK(Y145,$Y145:$Z145,1)</f>
        <v>2</v>
      </c>
      <c r="Z153">
        <f t="shared" si="23"/>
        <v>1</v>
      </c>
    </row>
    <row r="154" spans="18:28" x14ac:dyDescent="0.25">
      <c r="R154" t="s">
        <v>59</v>
      </c>
      <c r="S154" s="52">
        <f t="shared" si="19"/>
        <v>1</v>
      </c>
      <c r="T154" s="59">
        <f t="shared" si="20"/>
        <v>2</v>
      </c>
      <c r="U154" s="58">
        <f t="shared" si="21"/>
        <v>1</v>
      </c>
      <c r="V154" s="52">
        <f t="shared" si="21"/>
        <v>2</v>
      </c>
      <c r="W154" s="58">
        <f t="shared" si="22"/>
        <v>1</v>
      </c>
      <c r="X154" s="52">
        <f t="shared" si="22"/>
        <v>2</v>
      </c>
      <c r="Y154" s="58">
        <f t="shared" si="23"/>
        <v>1</v>
      </c>
      <c r="Z154" s="52">
        <f t="shared" si="23"/>
        <v>2</v>
      </c>
      <c r="AA154" s="52"/>
      <c r="AB154" s="52"/>
    </row>
    <row r="155" spans="18:28" x14ac:dyDescent="0.25">
      <c r="R155" t="s">
        <v>69</v>
      </c>
      <c r="S155">
        <f>IF(ABS(S147)&lt;=ABS(T147),1,2)</f>
        <v>2</v>
      </c>
      <c r="T155">
        <f>IF(ABS(T147)&lt;=ABS(S147),1,2)</f>
        <v>1</v>
      </c>
      <c r="U155">
        <f>RANK(U147,$U147:$V147,1)</f>
        <v>2</v>
      </c>
      <c r="V155">
        <f>RANK(V147,$U147:$V147,1)</f>
        <v>1</v>
      </c>
      <c r="W155">
        <f>RANK(W147,$W147:$X147,1)</f>
        <v>2</v>
      </c>
      <c r="X155">
        <f>RANK(X147,$W147:$X147,1)</f>
        <v>1</v>
      </c>
      <c r="Y155">
        <f>RANK(Y147,$Y147:$Z147,1)</f>
        <v>2</v>
      </c>
      <c r="Z155">
        <f>RANK(Z147,$Y147:$Z147,1)</f>
        <v>1</v>
      </c>
      <c r="AA155">
        <f>RANK(AA147,$AA147:$AB147,1)</f>
        <v>2</v>
      </c>
      <c r="AB155">
        <f>RANK(AB147,$AA147:$AB147,1)</f>
        <v>1</v>
      </c>
    </row>
    <row r="157" spans="18:28" x14ac:dyDescent="0.25">
      <c r="S157" s="64" t="s">
        <v>66</v>
      </c>
      <c r="T157" s="64"/>
    </row>
    <row r="158" spans="18:28" x14ac:dyDescent="0.25">
      <c r="S158" s="42" t="s">
        <v>55</v>
      </c>
      <c r="T158" s="43" t="s">
        <v>63</v>
      </c>
      <c r="V158" s="52" t="s">
        <v>67</v>
      </c>
    </row>
    <row r="159" spans="18:28" x14ac:dyDescent="0.25">
      <c r="S159" s="51">
        <f>AVERAGE(S155,U155,W155,Y155)</f>
        <v>2</v>
      </c>
      <c r="T159" s="51">
        <f>AVERAGE(T155,V155,X155,Z155)</f>
        <v>1</v>
      </c>
      <c r="V159" s="53" t="str">
        <f>IF(S159&lt;=T159,$S$158,$T$158)</f>
        <v>Returns as %</v>
      </c>
    </row>
    <row r="162" spans="19:20" x14ac:dyDescent="0.25">
      <c r="S162" s="49"/>
      <c r="T162" s="49"/>
    </row>
  </sheetData>
  <mergeCells count="23">
    <mergeCell ref="S157:T157"/>
    <mergeCell ref="AA142:AB142"/>
    <mergeCell ref="S149:Z149"/>
    <mergeCell ref="S150:T150"/>
    <mergeCell ref="U150:V150"/>
    <mergeCell ref="W150:X150"/>
    <mergeCell ref="Y150:Z150"/>
    <mergeCell ref="AA150:AB150"/>
    <mergeCell ref="S142:T142"/>
    <mergeCell ref="U142:V142"/>
    <mergeCell ref="W142:X142"/>
    <mergeCell ref="Y142:Z142"/>
    <mergeCell ref="U103:V103"/>
    <mergeCell ref="W103:X103"/>
    <mergeCell ref="Y103:Z103"/>
    <mergeCell ref="F104:H104"/>
    <mergeCell ref="O104:Q104"/>
    <mergeCell ref="S103:T103"/>
    <mergeCell ref="C2:E2"/>
    <mergeCell ref="F2:Q2"/>
    <mergeCell ref="C3:E3"/>
    <mergeCell ref="F3:H3"/>
    <mergeCell ref="I3:Q3"/>
  </mergeCells>
  <pageMargins left="0.7" right="0.7" top="0.75" bottom="0.75" header="0.3" footer="0.3"/>
  <customProperties>
    <customPr name="OrphanNamesChecked" r:id="rId1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96824-68E0-4D96-9FA8-82B16EDE0416}">
  <dimension ref="B2:AB162"/>
  <sheetViews>
    <sheetView topLeftCell="J1" workbookViewId="0">
      <pane ySplit="4" topLeftCell="A135" activePane="bottomLeft" state="frozen"/>
      <selection activeCell="R159" sqref="R159"/>
      <selection pane="bottomLeft" activeCell="R159" sqref="R159"/>
    </sheetView>
  </sheetViews>
  <sheetFormatPr defaultRowHeight="15" x14ac:dyDescent="0.25"/>
  <cols>
    <col min="2" max="2" width="14.7109375" bestFit="1" customWidth="1"/>
    <col min="3" max="17" width="13" customWidth="1"/>
    <col min="18" max="18" width="22.5703125" bestFit="1" customWidth="1"/>
    <col min="19" max="19" width="13.28515625" bestFit="1" customWidth="1"/>
    <col min="20" max="20" width="12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2.140625" bestFit="1" customWidth="1"/>
    <col min="25" max="26" width="20" bestFit="1" customWidth="1"/>
    <col min="27" max="28" width="14.7109375" customWidth="1"/>
  </cols>
  <sheetData>
    <row r="2" spans="2:17" x14ac:dyDescent="0.25">
      <c r="C2" s="61" t="s">
        <v>41</v>
      </c>
      <c r="D2" s="61"/>
      <c r="E2" s="61"/>
      <c r="F2" s="61" t="s">
        <v>44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x14ac:dyDescent="0.25">
      <c r="C3" s="62"/>
      <c r="D3" s="62"/>
      <c r="E3" s="62"/>
      <c r="F3" s="63" t="s">
        <v>55</v>
      </c>
      <c r="G3" s="63"/>
      <c r="H3" s="63"/>
      <c r="I3" s="63" t="s">
        <v>56</v>
      </c>
      <c r="J3" s="63"/>
      <c r="K3" s="63"/>
      <c r="L3" s="63"/>
      <c r="M3" s="63"/>
      <c r="N3" s="63"/>
      <c r="O3" s="63"/>
      <c r="P3" s="63"/>
      <c r="Q3" s="63"/>
    </row>
    <row r="4" spans="2:17" x14ac:dyDescent="0.25">
      <c r="B4" t="s">
        <v>0</v>
      </c>
      <c r="C4" s="26" t="s">
        <v>42</v>
      </c>
      <c r="D4" s="26" t="s">
        <v>43</v>
      </c>
      <c r="E4" s="26" t="s">
        <v>45</v>
      </c>
      <c r="F4" s="26" t="s">
        <v>49</v>
      </c>
      <c r="G4" s="26" t="s">
        <v>50</v>
      </c>
      <c r="H4" s="26" t="s">
        <v>51</v>
      </c>
      <c r="I4" s="26" t="s">
        <v>46</v>
      </c>
      <c r="J4" s="26" t="s">
        <v>47</v>
      </c>
      <c r="K4" s="26" t="s">
        <v>48</v>
      </c>
      <c r="L4" s="26" t="s">
        <v>52</v>
      </c>
      <c r="M4" s="26" t="s">
        <v>53</v>
      </c>
      <c r="N4" s="26" t="s">
        <v>54</v>
      </c>
      <c r="O4" s="26" t="s">
        <v>49</v>
      </c>
      <c r="P4" s="26" t="s">
        <v>50</v>
      </c>
      <c r="Q4" s="26" t="s">
        <v>51</v>
      </c>
    </row>
    <row r="5" spans="2:17" x14ac:dyDescent="0.25">
      <c r="B5" s="27">
        <v>41670</v>
      </c>
      <c r="C5" s="30">
        <f>Sales!U148</f>
        <v>11384254</v>
      </c>
      <c r="D5" s="30">
        <f>Returns!U149</f>
        <v>7729782</v>
      </c>
      <c r="E5" s="31">
        <f>IFERROR(D5/C5,0)</f>
        <v>0.67898889114736893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2:17" x14ac:dyDescent="0.25">
      <c r="B6" s="27">
        <v>41698</v>
      </c>
      <c r="C6" s="30">
        <f>Sales!U149</f>
        <v>12621206</v>
      </c>
      <c r="D6" s="30">
        <f>Returns!U150</f>
        <v>6547196</v>
      </c>
      <c r="E6" s="31">
        <f t="shared" ref="E6:E69" si="0">IFERROR(D6/C6,0)</f>
        <v>0.51874567295708507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2:17" x14ac:dyDescent="0.25">
      <c r="B7" s="27">
        <v>41729</v>
      </c>
      <c r="C7" s="30">
        <f>Sales!U150</f>
        <v>11705605</v>
      </c>
      <c r="D7" s="30">
        <f>Returns!U151</f>
        <v>8606856</v>
      </c>
      <c r="E7" s="31">
        <f t="shared" si="0"/>
        <v>0.73527647652556194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2:17" x14ac:dyDescent="0.25">
      <c r="B8" s="27">
        <v>41759</v>
      </c>
      <c r="C8" s="30">
        <f>Sales!U151</f>
        <v>14059938</v>
      </c>
      <c r="D8" s="30">
        <f>Returns!U152</f>
        <v>9166923</v>
      </c>
      <c r="E8" s="31">
        <f t="shared" si="0"/>
        <v>0.6519888636777772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2:17" x14ac:dyDescent="0.25">
      <c r="B9" s="27">
        <v>41790</v>
      </c>
      <c r="C9" s="30">
        <f>Sales!U152</f>
        <v>12193251</v>
      </c>
      <c r="D9" s="30">
        <f>Returns!U153</f>
        <v>10143846</v>
      </c>
      <c r="E9" s="31">
        <f t="shared" si="0"/>
        <v>0.83192300396342211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2:17" x14ac:dyDescent="0.25">
      <c r="B10" s="27">
        <v>41820</v>
      </c>
      <c r="C10" s="30">
        <f>Sales!U153</f>
        <v>11356274</v>
      </c>
      <c r="D10" s="30">
        <f>Returns!U154</f>
        <v>8985283</v>
      </c>
      <c r="E10" s="31">
        <f t="shared" si="0"/>
        <v>0.79121752433940917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2:17" x14ac:dyDescent="0.25">
      <c r="B11" s="27">
        <v>41851</v>
      </c>
      <c r="C11" s="30">
        <f>Sales!U154</f>
        <v>8238219</v>
      </c>
      <c r="D11" s="30">
        <f>Returns!U155</f>
        <v>8826739</v>
      </c>
      <c r="E11" s="31">
        <f t="shared" si="0"/>
        <v>1.0714377707123348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2:17" x14ac:dyDescent="0.25">
      <c r="B12" s="27">
        <v>41882</v>
      </c>
      <c r="C12" s="30">
        <f>Sales!U155</f>
        <v>13522489</v>
      </c>
      <c r="D12" s="30">
        <f>Returns!U156</f>
        <v>6432990</v>
      </c>
      <c r="E12" s="31">
        <f t="shared" si="0"/>
        <v>0.4757252899225875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2:17" x14ac:dyDescent="0.25">
      <c r="B13" s="27">
        <v>41912</v>
      </c>
      <c r="C13" s="30">
        <f>Sales!U156</f>
        <v>12172813</v>
      </c>
      <c r="D13" s="30">
        <f>Returns!U157</f>
        <v>7458498</v>
      </c>
      <c r="E13" s="31">
        <f t="shared" si="0"/>
        <v>0.61271770132343284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x14ac:dyDescent="0.25">
      <c r="B14" s="27">
        <v>41943</v>
      </c>
      <c r="C14" s="30">
        <f>Sales!U157</f>
        <v>11654505</v>
      </c>
      <c r="D14" s="30">
        <f>Returns!U158</f>
        <v>8617946</v>
      </c>
      <c r="E14" s="31">
        <f t="shared" si="0"/>
        <v>0.73945191151404543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2:17" x14ac:dyDescent="0.25">
      <c r="B15" s="27">
        <v>41973</v>
      </c>
      <c r="C15" s="30">
        <f>Sales!U158</f>
        <v>11664371</v>
      </c>
      <c r="D15" s="30">
        <f>Returns!U159</f>
        <v>6456775</v>
      </c>
      <c r="E15" s="31">
        <f t="shared" si="0"/>
        <v>0.55354677933340768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2:17" x14ac:dyDescent="0.25">
      <c r="B16" s="27">
        <v>42004</v>
      </c>
      <c r="C16" s="30">
        <f>Sales!U159</f>
        <v>13790169</v>
      </c>
      <c r="D16" s="30">
        <f>Returns!U160</f>
        <v>7140375</v>
      </c>
      <c r="E16" s="31">
        <f t="shared" si="0"/>
        <v>0.51778734546327898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2:17" x14ac:dyDescent="0.25">
      <c r="B17" s="27">
        <v>42035</v>
      </c>
      <c r="C17" s="30">
        <f>Sales!U160</f>
        <v>10997841</v>
      </c>
      <c r="D17" s="30">
        <f>Returns!U161</f>
        <v>7097295</v>
      </c>
      <c r="E17" s="31">
        <f t="shared" si="0"/>
        <v>0.64533529808259638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7" x14ac:dyDescent="0.25">
      <c r="B18" s="27">
        <v>42063</v>
      </c>
      <c r="C18" s="30">
        <f>Sales!U161</f>
        <v>12396168</v>
      </c>
      <c r="D18" s="30">
        <f>Returns!U162</f>
        <v>6655254</v>
      </c>
      <c r="E18" s="31">
        <f t="shared" si="0"/>
        <v>0.53687994547992568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2:17" x14ac:dyDescent="0.25">
      <c r="B19" s="27">
        <v>42094</v>
      </c>
      <c r="C19" s="30">
        <f>Sales!U162</f>
        <v>14601322</v>
      </c>
      <c r="D19" s="30">
        <f>Returns!U163</f>
        <v>9428890</v>
      </c>
      <c r="E19" s="31">
        <f t="shared" si="0"/>
        <v>0.64575591169073598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2:17" x14ac:dyDescent="0.25">
      <c r="B20" s="27">
        <v>42124</v>
      </c>
      <c r="C20" s="30">
        <f>Sales!U163</f>
        <v>11735588</v>
      </c>
      <c r="D20" s="30">
        <f>Returns!U164</f>
        <v>9736376</v>
      </c>
      <c r="E20" s="31">
        <f t="shared" si="0"/>
        <v>0.8296453488312644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2:17" x14ac:dyDescent="0.25">
      <c r="B21" s="27">
        <v>42155</v>
      </c>
      <c r="C21" s="30">
        <f>Sales!U164</f>
        <v>12293144</v>
      </c>
      <c r="D21" s="30">
        <f>Returns!U165</f>
        <v>9312535</v>
      </c>
      <c r="E21" s="31">
        <f t="shared" si="0"/>
        <v>0.75753891762758163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2:17" x14ac:dyDescent="0.25">
      <c r="B22" s="27">
        <v>42185</v>
      </c>
      <c r="C22" s="30">
        <f>Sales!U165</f>
        <v>12628434</v>
      </c>
      <c r="D22" s="30">
        <f>Returns!U166</f>
        <v>9802879</v>
      </c>
      <c r="E22" s="31">
        <f t="shared" si="0"/>
        <v>0.77625452213631552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2:17" x14ac:dyDescent="0.25">
      <c r="B23" s="27">
        <v>42216</v>
      </c>
      <c r="C23" s="30">
        <f>Sales!U166</f>
        <v>11639858</v>
      </c>
      <c r="D23" s="30">
        <f>Returns!U167</f>
        <v>8567196</v>
      </c>
      <c r="E23" s="31">
        <f t="shared" si="0"/>
        <v>0.73602238102904693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2:17" x14ac:dyDescent="0.25">
      <c r="B24" s="28">
        <v>42247</v>
      </c>
      <c r="C24" s="30">
        <f>Sales!U167</f>
        <v>12099595</v>
      </c>
      <c r="D24" s="30">
        <f>Returns!U168</f>
        <v>7022013</v>
      </c>
      <c r="E24" s="31">
        <f t="shared" si="0"/>
        <v>0.58035107786665585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2:17" x14ac:dyDescent="0.25">
      <c r="B25" s="28">
        <v>42277</v>
      </c>
      <c r="C25" s="30">
        <f>Sales!U168</f>
        <v>13911046</v>
      </c>
      <c r="D25" s="30">
        <f>Returns!U169</f>
        <v>7558310</v>
      </c>
      <c r="E25" s="31">
        <f t="shared" si="0"/>
        <v>0.54333153667955669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7" x14ac:dyDescent="0.25">
      <c r="B26" s="28">
        <v>42308</v>
      </c>
      <c r="C26" s="30">
        <f>Sales!U169</f>
        <v>12196625</v>
      </c>
      <c r="D26" s="30">
        <f>Returns!U170</f>
        <v>8474041</v>
      </c>
      <c r="E26" s="31">
        <f t="shared" si="0"/>
        <v>0.69478572965881957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2:17" x14ac:dyDescent="0.25">
      <c r="B27" s="28">
        <v>42338</v>
      </c>
      <c r="C27" s="30">
        <f>Sales!U170</f>
        <v>12505244</v>
      </c>
      <c r="D27" s="30">
        <f>Returns!U171</f>
        <v>7539339</v>
      </c>
      <c r="E27" s="31">
        <f t="shared" si="0"/>
        <v>0.6028941938278054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x14ac:dyDescent="0.25">
      <c r="B28" s="28">
        <v>42369</v>
      </c>
      <c r="C28" s="30">
        <f>Sales!U171</f>
        <v>14545885</v>
      </c>
      <c r="D28" s="30">
        <f>Returns!U172</f>
        <v>7146082</v>
      </c>
      <c r="E28" s="31">
        <f t="shared" si="0"/>
        <v>0.49127859872396901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2:17" x14ac:dyDescent="0.25">
      <c r="B29" s="27">
        <v>42400</v>
      </c>
      <c r="C29" s="30">
        <f>Sales!U172</f>
        <v>11931789</v>
      </c>
      <c r="D29" s="30">
        <f>Returns!U173</f>
        <v>7210654</v>
      </c>
      <c r="E29" s="31">
        <f t="shared" si="0"/>
        <v>0.60432295609652498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7" x14ac:dyDescent="0.25">
      <c r="B30" s="27">
        <v>42429</v>
      </c>
      <c r="C30" s="30">
        <f>Sales!U173</f>
        <v>11630109</v>
      </c>
      <c r="D30" s="30">
        <f>Returns!U174</f>
        <v>8077656</v>
      </c>
      <c r="E30" s="31">
        <f t="shared" si="0"/>
        <v>0.69454688687784438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2:17" x14ac:dyDescent="0.25">
      <c r="B31" s="27">
        <v>42460</v>
      </c>
      <c r="C31" s="30">
        <f>Sales!U174</f>
        <v>13164199</v>
      </c>
      <c r="D31" s="30">
        <f>Returns!U175</f>
        <v>8988351</v>
      </c>
      <c r="E31" s="31">
        <f t="shared" si="0"/>
        <v>0.68278753610455145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17" x14ac:dyDescent="0.25">
      <c r="B32" s="27">
        <v>42490</v>
      </c>
      <c r="C32" s="30">
        <f>Sales!U175</f>
        <v>11194112</v>
      </c>
      <c r="D32" s="30">
        <f>Returns!U176</f>
        <v>9344979</v>
      </c>
      <c r="E32" s="31">
        <f t="shared" si="0"/>
        <v>0.83481199759302038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2:17" x14ac:dyDescent="0.25">
      <c r="B33" s="27">
        <v>42521</v>
      </c>
      <c r="C33" s="30">
        <f>Sales!U176</f>
        <v>11368902</v>
      </c>
      <c r="D33" s="30">
        <f>Returns!U177</f>
        <v>9289974</v>
      </c>
      <c r="E33" s="31">
        <f t="shared" si="0"/>
        <v>0.8171390693665932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2:17" x14ac:dyDescent="0.25">
      <c r="B34" s="27">
        <v>42551</v>
      </c>
      <c r="C34" s="30">
        <f>Sales!U177</f>
        <v>11589606</v>
      </c>
      <c r="D34" s="30">
        <f>Returns!U178</f>
        <v>9001990</v>
      </c>
      <c r="E34" s="31">
        <f t="shared" si="0"/>
        <v>0.77672959719251888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2:17" x14ac:dyDescent="0.25">
      <c r="B35" s="27">
        <v>42582</v>
      </c>
      <c r="C35" s="30">
        <f>Sales!U178</f>
        <v>8991344</v>
      </c>
      <c r="D35" s="30">
        <f>Returns!U179</f>
        <v>7669107</v>
      </c>
      <c r="E35" s="31">
        <f t="shared" si="0"/>
        <v>0.85294334195199295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2:17" x14ac:dyDescent="0.25">
      <c r="B36" s="27">
        <v>42613</v>
      </c>
      <c r="C36" s="30">
        <f>Sales!U179</f>
        <v>12354654</v>
      </c>
      <c r="D36" s="30">
        <f>Returns!U180</f>
        <v>7073692</v>
      </c>
      <c r="E36" s="31">
        <f t="shared" si="0"/>
        <v>0.57255282098551685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2:17" x14ac:dyDescent="0.25">
      <c r="B37" s="27">
        <v>42643</v>
      </c>
      <c r="C37" s="30">
        <f>Sales!U180</f>
        <v>12180816</v>
      </c>
      <c r="D37" s="30">
        <f>Returns!U181</f>
        <v>7212180</v>
      </c>
      <c r="E37" s="31">
        <f t="shared" si="0"/>
        <v>0.59209333758920579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x14ac:dyDescent="0.25">
      <c r="B38" s="27">
        <v>42674</v>
      </c>
      <c r="C38" s="30">
        <f>Sales!U181</f>
        <v>8248935</v>
      </c>
      <c r="D38" s="30">
        <f>Returns!U182</f>
        <v>7638817</v>
      </c>
      <c r="E38" s="31">
        <f t="shared" si="0"/>
        <v>0.92603675504777283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2:17" x14ac:dyDescent="0.25">
      <c r="B39" s="27">
        <v>42704</v>
      </c>
      <c r="C39" s="30">
        <f>Sales!U182</f>
        <v>10341935</v>
      </c>
      <c r="D39" s="30">
        <f>Returns!U183</f>
        <v>7869115</v>
      </c>
      <c r="E39" s="31">
        <f t="shared" si="0"/>
        <v>0.76089387527575836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2:17" x14ac:dyDescent="0.25">
      <c r="B40" s="27">
        <v>42735</v>
      </c>
      <c r="C40" s="30">
        <f>Sales!U183</f>
        <v>4389863</v>
      </c>
      <c r="D40" s="30">
        <f>Returns!U184</f>
        <v>6655722</v>
      </c>
      <c r="E40" s="31">
        <f t="shared" si="0"/>
        <v>1.5161571101421616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2:17" x14ac:dyDescent="0.25">
      <c r="B41" s="27">
        <v>42766</v>
      </c>
      <c r="C41" s="30">
        <f>Sales!U184</f>
        <v>10078821</v>
      </c>
      <c r="D41" s="30">
        <f>Returns!U185</f>
        <v>7396383</v>
      </c>
      <c r="E41" s="31">
        <f t="shared" si="0"/>
        <v>0.73385398946960168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2:17" x14ac:dyDescent="0.25">
      <c r="B42" s="27">
        <v>42794</v>
      </c>
      <c r="C42" s="30">
        <f>Sales!U185</f>
        <v>9863832</v>
      </c>
      <c r="D42" s="30">
        <f>Returns!U186</f>
        <v>7003697</v>
      </c>
      <c r="E42" s="31">
        <f t="shared" si="0"/>
        <v>0.71003814744614469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2:17" x14ac:dyDescent="0.25">
      <c r="B43" s="27">
        <v>42825</v>
      </c>
      <c r="C43" s="30">
        <f>Sales!U186</f>
        <v>11016041</v>
      </c>
      <c r="D43" s="30">
        <f>Returns!U187</f>
        <v>8418992</v>
      </c>
      <c r="E43" s="31">
        <f t="shared" si="0"/>
        <v>0.76424842645375046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2:17" x14ac:dyDescent="0.25">
      <c r="B44" s="27">
        <v>42855</v>
      </c>
      <c r="C44" s="30">
        <f>Sales!U187</f>
        <v>10384669</v>
      </c>
      <c r="D44" s="30">
        <f>Returns!U188</f>
        <v>8128376</v>
      </c>
      <c r="E44" s="31">
        <f t="shared" si="0"/>
        <v>0.78272846250564176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7" x14ac:dyDescent="0.25">
      <c r="B45" s="27">
        <v>42886</v>
      </c>
      <c r="C45" s="30">
        <f>Sales!U188</f>
        <v>10554426</v>
      </c>
      <c r="D45" s="30">
        <f>Returns!U189</f>
        <v>9771958</v>
      </c>
      <c r="E45" s="31">
        <f t="shared" si="0"/>
        <v>0.92586351924775445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x14ac:dyDescent="0.25">
      <c r="B46" s="27">
        <v>42916</v>
      </c>
      <c r="C46" s="30">
        <f>Sales!U189</f>
        <v>11373966</v>
      </c>
      <c r="D46" s="30">
        <f>Returns!U190</f>
        <v>8533865</v>
      </c>
      <c r="E46" s="31">
        <f t="shared" si="0"/>
        <v>0.75029809303105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7" x14ac:dyDescent="0.25">
      <c r="B47" s="27">
        <v>42947</v>
      </c>
      <c r="C47" s="30">
        <f>Sales!U190</f>
        <v>8514168</v>
      </c>
      <c r="D47" s="30">
        <f>Returns!U191</f>
        <v>7892421</v>
      </c>
      <c r="E47" s="31">
        <f t="shared" si="0"/>
        <v>0.92697501388274228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7" x14ac:dyDescent="0.25">
      <c r="B48" s="27">
        <v>42978</v>
      </c>
      <c r="C48" s="30">
        <f>Sales!U191</f>
        <v>11697650</v>
      </c>
      <c r="D48" s="30">
        <f>Returns!U192</f>
        <v>6921439</v>
      </c>
      <c r="E48" s="31">
        <f t="shared" si="0"/>
        <v>0.5916948275935765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2:17" x14ac:dyDescent="0.25">
      <c r="B49" s="27">
        <v>43008</v>
      </c>
      <c r="C49" s="30">
        <f>Sales!U192</f>
        <v>11735140</v>
      </c>
      <c r="D49" s="30">
        <f>Returns!U193</f>
        <v>6739916</v>
      </c>
      <c r="E49" s="31">
        <f t="shared" si="0"/>
        <v>0.57433622436545284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2:17" x14ac:dyDescent="0.25">
      <c r="B50" s="27">
        <v>43039</v>
      </c>
      <c r="C50" s="30">
        <f>Sales!U193</f>
        <v>9592412</v>
      </c>
      <c r="D50" s="30">
        <f>Returns!U194</f>
        <v>7654434</v>
      </c>
      <c r="E50" s="31">
        <f t="shared" si="0"/>
        <v>0.79796760189199545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2:17" x14ac:dyDescent="0.25">
      <c r="B51" s="27">
        <v>43069</v>
      </c>
      <c r="C51" s="30">
        <f>Sales!U194</f>
        <v>10183983</v>
      </c>
      <c r="D51" s="30">
        <f>Returns!U195</f>
        <v>6760352</v>
      </c>
      <c r="E51" s="31">
        <f t="shared" si="0"/>
        <v>0.66382200363060306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2:17" x14ac:dyDescent="0.25">
      <c r="B52" s="27">
        <v>43100</v>
      </c>
      <c r="C52" s="30">
        <f>Sales!U195</f>
        <v>11502354</v>
      </c>
      <c r="D52" s="30">
        <f>Returns!U196</f>
        <v>6962162</v>
      </c>
      <c r="E52" s="31">
        <f t="shared" si="0"/>
        <v>0.60528149281442734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2:17" x14ac:dyDescent="0.25">
      <c r="B53" s="27">
        <v>43131</v>
      </c>
      <c r="C53" s="30">
        <f>Sales!U196</f>
        <v>10728292</v>
      </c>
      <c r="D53" s="30">
        <f>Returns!U197</f>
        <v>6746365</v>
      </c>
      <c r="E53" s="31">
        <f t="shared" si="0"/>
        <v>0.62883868187032943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2:17" x14ac:dyDescent="0.25">
      <c r="B54" s="27">
        <v>43159</v>
      </c>
      <c r="C54" s="30">
        <f>Sales!U197</f>
        <v>10433919</v>
      </c>
      <c r="D54" s="30">
        <f>Returns!U198</f>
        <v>5588296</v>
      </c>
      <c r="E54" s="31">
        <f t="shared" si="0"/>
        <v>0.53558936004774427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2:17" x14ac:dyDescent="0.25">
      <c r="B55" s="27">
        <v>43190</v>
      </c>
      <c r="C55" s="30">
        <f>Sales!U198</f>
        <v>11918592</v>
      </c>
      <c r="D55" s="30">
        <f>Returns!U199</f>
        <v>8408764</v>
      </c>
      <c r="E55" s="31">
        <f t="shared" si="0"/>
        <v>0.70551655766050214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2:17" x14ac:dyDescent="0.25">
      <c r="B56" s="27">
        <v>43220</v>
      </c>
      <c r="C56" s="30">
        <f>Sales!U199</f>
        <v>9739631</v>
      </c>
      <c r="D56" s="30">
        <f>Returns!U200</f>
        <v>8052121</v>
      </c>
      <c r="E56" s="31">
        <f t="shared" si="0"/>
        <v>0.82673778914211427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2:17" x14ac:dyDescent="0.25">
      <c r="B57" s="27">
        <v>43251</v>
      </c>
      <c r="C57" s="30">
        <f>Sales!U200</f>
        <v>9809224</v>
      </c>
      <c r="D57" s="30">
        <f>Returns!U201</f>
        <v>11587018</v>
      </c>
      <c r="E57" s="31">
        <f t="shared" si="0"/>
        <v>1.1812369663492239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7" x14ac:dyDescent="0.25">
      <c r="B58" s="27">
        <v>43281</v>
      </c>
      <c r="C58" s="30">
        <f>Sales!U201</f>
        <v>11672791</v>
      </c>
      <c r="D58" s="30">
        <f>Returns!U202</f>
        <v>8632851</v>
      </c>
      <c r="E58" s="31">
        <f t="shared" si="0"/>
        <v>0.7395704249309355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7" x14ac:dyDescent="0.25">
      <c r="B59" s="27">
        <v>43312</v>
      </c>
      <c r="C59" s="30">
        <f>Sales!U202</f>
        <v>8566149</v>
      </c>
      <c r="D59" s="30">
        <f>Returns!U203</f>
        <v>8223428</v>
      </c>
      <c r="E59" s="31">
        <f t="shared" si="0"/>
        <v>0.95999123993757285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7" x14ac:dyDescent="0.25">
      <c r="B60" s="27">
        <v>43343</v>
      </c>
      <c r="C60" s="30">
        <f>Sales!U203</f>
        <v>10691437</v>
      </c>
      <c r="D60" s="30">
        <f>Returns!U204</f>
        <v>6832777</v>
      </c>
      <c r="E60" s="31">
        <f t="shared" si="0"/>
        <v>0.63908873989530124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7" x14ac:dyDescent="0.25">
      <c r="B61" s="27">
        <v>43373</v>
      </c>
      <c r="C61" s="30">
        <f>Sales!U204</f>
        <v>10807265</v>
      </c>
      <c r="D61" s="30">
        <f>Returns!U205</f>
        <v>6121878</v>
      </c>
      <c r="E61" s="31">
        <f t="shared" si="0"/>
        <v>0.56645950663743327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2:17" x14ac:dyDescent="0.25">
      <c r="B62" s="27">
        <v>43404</v>
      </c>
      <c r="C62" s="30">
        <f>Sales!U205</f>
        <v>9411669</v>
      </c>
      <c r="D62" s="30">
        <f>Returns!U206</f>
        <v>8014042</v>
      </c>
      <c r="E62" s="31">
        <f t="shared" si="0"/>
        <v>0.85150062119694181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2:17" x14ac:dyDescent="0.25">
      <c r="B63" s="27">
        <v>43434</v>
      </c>
      <c r="C63" s="30">
        <f>Sales!U206</f>
        <v>9666845</v>
      </c>
      <c r="D63" s="30">
        <f>Returns!U207</f>
        <v>6697267</v>
      </c>
      <c r="E63" s="31">
        <f t="shared" si="0"/>
        <v>0.69280794302587867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2:17" x14ac:dyDescent="0.25">
      <c r="B64" s="27">
        <v>43465</v>
      </c>
      <c r="C64" s="30">
        <f>Sales!U207</f>
        <v>11375534</v>
      </c>
      <c r="D64" s="30">
        <f>Returns!U208</f>
        <v>6508621</v>
      </c>
      <c r="E64" s="31">
        <f t="shared" si="0"/>
        <v>0.57215960147453293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2:17" x14ac:dyDescent="0.25">
      <c r="B65" s="27">
        <v>43496</v>
      </c>
      <c r="C65" s="30">
        <f>Sales!U208</f>
        <v>9646289</v>
      </c>
      <c r="D65" s="30">
        <f>Returns!U209</f>
        <v>7022528</v>
      </c>
      <c r="E65" s="31">
        <f t="shared" si="0"/>
        <v>0.72800306936688297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2:17" x14ac:dyDescent="0.25">
      <c r="B66" s="27">
        <v>43524</v>
      </c>
      <c r="C66" s="30">
        <f>Sales!U209</f>
        <v>8299713</v>
      </c>
      <c r="D66" s="30">
        <f>Returns!U210</f>
        <v>5233234</v>
      </c>
      <c r="E66" s="31">
        <f t="shared" si="0"/>
        <v>0.63053192321228457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2:17" x14ac:dyDescent="0.25">
      <c r="B67" s="27">
        <v>43555</v>
      </c>
      <c r="C67" s="30">
        <f>Sales!U210</f>
        <v>12021584</v>
      </c>
      <c r="D67" s="30">
        <f>Returns!U211</f>
        <v>8536239</v>
      </c>
      <c r="E67" s="31">
        <f t="shared" si="0"/>
        <v>0.71007605986033118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2:17" x14ac:dyDescent="0.25">
      <c r="B68" s="27">
        <v>43585</v>
      </c>
      <c r="C68" s="30">
        <f>Sales!U211</f>
        <v>9250400</v>
      </c>
      <c r="D68" s="30">
        <f>Returns!U212</f>
        <v>9053151</v>
      </c>
      <c r="E68" s="31">
        <f t="shared" si="0"/>
        <v>0.97867670587217848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2:17" x14ac:dyDescent="0.25">
      <c r="B69" s="27">
        <v>43616</v>
      </c>
      <c r="C69" s="30">
        <f>Sales!U212</f>
        <v>9016330</v>
      </c>
      <c r="D69" s="30">
        <f>Returns!U213</f>
        <v>8552947</v>
      </c>
      <c r="E69" s="31">
        <f t="shared" si="0"/>
        <v>0.9486062511021669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2:17" x14ac:dyDescent="0.25">
      <c r="B70" s="27">
        <v>43646</v>
      </c>
      <c r="C70" s="30">
        <f>Sales!U213</f>
        <v>12011496</v>
      </c>
      <c r="D70" s="30">
        <f>Returns!U214</f>
        <v>7911258</v>
      </c>
      <c r="E70" s="31">
        <f t="shared" ref="E70:E133" si="1">IFERROR(D70/C70,0)</f>
        <v>0.65864052237956039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2:17" x14ac:dyDescent="0.25">
      <c r="B71" s="27">
        <v>43677</v>
      </c>
      <c r="C71" s="30">
        <f>Sales!U214</f>
        <v>6660894</v>
      </c>
      <c r="D71" s="30">
        <f>Returns!U215</f>
        <v>7915867</v>
      </c>
      <c r="E71" s="31">
        <f t="shared" si="1"/>
        <v>1.1884090934340046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2:17" x14ac:dyDescent="0.25">
      <c r="B72" s="27">
        <v>43708</v>
      </c>
      <c r="C72" s="30">
        <f>Sales!U215</f>
        <v>11429902</v>
      </c>
      <c r="D72" s="30">
        <f>Returns!U216</f>
        <v>6411329</v>
      </c>
      <c r="E72" s="31">
        <f t="shared" si="1"/>
        <v>0.56092598169258145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x14ac:dyDescent="0.25">
      <c r="B73" s="27">
        <v>43738</v>
      </c>
      <c r="C73" s="30">
        <f>Sales!U216</f>
        <v>10560944</v>
      </c>
      <c r="D73" s="30">
        <f>Returns!U217</f>
        <v>6545648</v>
      </c>
      <c r="E73" s="31">
        <f t="shared" si="1"/>
        <v>0.61979762415178041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2:17" x14ac:dyDescent="0.25">
      <c r="B74" s="27">
        <v>43769</v>
      </c>
      <c r="C74" s="30">
        <f>Sales!U217</f>
        <v>9296465</v>
      </c>
      <c r="D74" s="30">
        <f>Returns!U218</f>
        <v>7336719</v>
      </c>
      <c r="E74" s="31">
        <f t="shared" si="1"/>
        <v>0.78919449489671611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2:17" x14ac:dyDescent="0.25">
      <c r="B75" s="27">
        <v>43799</v>
      </c>
      <c r="C75" s="30">
        <f>Sales!U218</f>
        <v>8827814</v>
      </c>
      <c r="D75" s="30">
        <f>Returns!U219</f>
        <v>6387131</v>
      </c>
      <c r="E75" s="31">
        <f t="shared" si="1"/>
        <v>0.7235235132955905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2:17" x14ac:dyDescent="0.25">
      <c r="B76" s="27">
        <v>43830</v>
      </c>
      <c r="C76" s="30">
        <f>Sales!U219</f>
        <v>12319130</v>
      </c>
      <c r="D76" s="30">
        <f>Returns!U220</f>
        <v>6282796</v>
      </c>
      <c r="E76" s="31">
        <f t="shared" si="1"/>
        <v>0.51000322263016951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2:17" x14ac:dyDescent="0.25">
      <c r="B77" s="27">
        <v>43861</v>
      </c>
      <c r="C77" s="30">
        <f>Sales!U220</f>
        <v>9383124</v>
      </c>
      <c r="D77" s="30">
        <f>Returns!U221</f>
        <v>6577950</v>
      </c>
      <c r="E77" s="31">
        <f t="shared" si="1"/>
        <v>0.70104050633882697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2:17" x14ac:dyDescent="0.25">
      <c r="B78" s="27">
        <v>43890</v>
      </c>
      <c r="C78" s="30">
        <f>Sales!U221</f>
        <v>9398803</v>
      </c>
      <c r="D78" s="30">
        <f>Returns!U222</f>
        <v>6681163</v>
      </c>
      <c r="E78" s="31">
        <f t="shared" si="1"/>
        <v>0.71085254154172606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2:17" x14ac:dyDescent="0.25">
      <c r="B79" s="29">
        <v>43921</v>
      </c>
      <c r="C79" s="30">
        <f>Sales!U222</f>
        <v>16824838</v>
      </c>
      <c r="D79" s="30">
        <f>Returns!U223</f>
        <v>6992677.0024421606</v>
      </c>
      <c r="E79" s="31">
        <f t="shared" si="1"/>
        <v>0.41561630503914276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2:17" x14ac:dyDescent="0.25">
      <c r="B80" s="29">
        <v>43951</v>
      </c>
      <c r="C80" s="30">
        <f>Sales!U223</f>
        <v>7117929</v>
      </c>
      <c r="D80" s="30">
        <f>Returns!U224</f>
        <v>7191976.2855067812</v>
      </c>
      <c r="E80" s="31">
        <f t="shared" si="1"/>
        <v>1.0104029255569678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2:17" x14ac:dyDescent="0.25">
      <c r="B81" s="29">
        <v>43982</v>
      </c>
      <c r="C81" s="30">
        <f>Sales!U224</f>
        <v>5774614</v>
      </c>
      <c r="D81" s="30">
        <f>Returns!U225</f>
        <v>7875839.1202802146</v>
      </c>
      <c r="E81" s="31">
        <f t="shared" si="1"/>
        <v>1.3638728268729676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2:17" x14ac:dyDescent="0.25">
      <c r="B82" s="29">
        <v>44012</v>
      </c>
      <c r="C82" s="30">
        <f>Sales!U225</f>
        <v>8653674</v>
      </c>
      <c r="D82" s="30">
        <f>Returns!U226</f>
        <v>6971832.961306463</v>
      </c>
      <c r="E82" s="31">
        <f t="shared" si="1"/>
        <v>0.80565005814945923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2:17" x14ac:dyDescent="0.25">
      <c r="B83" s="29">
        <v>44043</v>
      </c>
      <c r="C83" s="30">
        <f>Sales!U226</f>
        <v>7779749</v>
      </c>
      <c r="D83" s="30">
        <f>Returns!U227</f>
        <v>6548343.9848048799</v>
      </c>
      <c r="E83" s="31">
        <f t="shared" si="1"/>
        <v>0.84171661383996832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2:17" x14ac:dyDescent="0.25">
      <c r="B84" s="29">
        <v>44074</v>
      </c>
      <c r="C84" s="30">
        <f>Sales!U227</f>
        <v>11561798</v>
      </c>
      <c r="D84" s="30">
        <f>Returns!U228</f>
        <v>5468534.6456594942</v>
      </c>
      <c r="E84" s="31">
        <f t="shared" si="1"/>
        <v>0.47298306419637276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2:17" x14ac:dyDescent="0.25">
      <c r="B85" s="27">
        <v>44104</v>
      </c>
      <c r="C85" s="30">
        <f>Sales!U228</f>
        <v>10733989</v>
      </c>
      <c r="D85" s="30">
        <f>Returns!U229</f>
        <v>7051703</v>
      </c>
      <c r="E85" s="31">
        <f t="shared" si="1"/>
        <v>0.65695083160603207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2:17" x14ac:dyDescent="0.25">
      <c r="B86" s="27">
        <v>44135</v>
      </c>
      <c r="C86" s="30">
        <f>Sales!U229</f>
        <v>9089989</v>
      </c>
      <c r="D86" s="30">
        <f>Returns!U230</f>
        <v>6921674</v>
      </c>
      <c r="E86" s="31">
        <f t="shared" si="1"/>
        <v>0.76146120748880997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2:17" x14ac:dyDescent="0.25">
      <c r="B87" s="27">
        <v>44165</v>
      </c>
      <c r="C87" s="30">
        <f>Sales!U230</f>
        <v>10113976</v>
      </c>
      <c r="D87" s="30">
        <f>Returns!U231</f>
        <v>6357491</v>
      </c>
      <c r="E87" s="31">
        <f t="shared" si="1"/>
        <v>0.62858474253844387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2:17" x14ac:dyDescent="0.25">
      <c r="B88" s="27">
        <v>44196</v>
      </c>
      <c r="C88" s="30">
        <f>Sales!U231</f>
        <v>11307483</v>
      </c>
      <c r="D88" s="30">
        <f>Returns!U232</f>
        <v>5638885</v>
      </c>
      <c r="E88" s="31">
        <f t="shared" si="1"/>
        <v>0.49868613554404634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2:17" x14ac:dyDescent="0.25">
      <c r="B89" s="27">
        <v>44227</v>
      </c>
      <c r="C89" s="30">
        <f>Sales!U232</f>
        <v>9378546</v>
      </c>
      <c r="D89" s="30">
        <f>Returns!U233</f>
        <v>6651260</v>
      </c>
      <c r="E89" s="31">
        <f t="shared" si="1"/>
        <v>0.70919948571985469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2:17" x14ac:dyDescent="0.25">
      <c r="B90" s="27">
        <v>44255</v>
      </c>
      <c r="C90" s="30">
        <f>Sales!U233</f>
        <v>9195630</v>
      </c>
      <c r="D90" s="30">
        <f>Returns!U234</f>
        <v>5490728</v>
      </c>
      <c r="E90" s="31">
        <f t="shared" si="1"/>
        <v>0.59710188426459088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2:17" x14ac:dyDescent="0.25">
      <c r="B91" s="27">
        <v>44286</v>
      </c>
      <c r="C91" s="30">
        <f>Sales!U234</f>
        <v>10834810</v>
      </c>
      <c r="D91" s="30">
        <f>Returns!U235</f>
        <v>8810358</v>
      </c>
      <c r="E91" s="31">
        <f t="shared" si="1"/>
        <v>0.81315297637891204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2:17" x14ac:dyDescent="0.25">
      <c r="B92" s="27">
        <v>44316</v>
      </c>
      <c r="C92" s="30">
        <f>Sales!U235</f>
        <v>9781878</v>
      </c>
      <c r="D92" s="30">
        <f>Returns!U236</f>
        <v>8191503</v>
      </c>
      <c r="E92" s="31">
        <f t="shared" si="1"/>
        <v>0.83741618940657403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2:17" x14ac:dyDescent="0.25">
      <c r="B93" s="27">
        <v>44347</v>
      </c>
      <c r="C93" s="30">
        <f>Sales!U236</f>
        <v>9025721</v>
      </c>
      <c r="D93" s="30">
        <f>Returns!U237</f>
        <v>8129581</v>
      </c>
      <c r="E93" s="31">
        <f t="shared" si="1"/>
        <v>0.9007126411286146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2:17" x14ac:dyDescent="0.25">
      <c r="B94" s="27">
        <v>44377</v>
      </c>
      <c r="C94" s="30">
        <f>Sales!U237</f>
        <v>11037488</v>
      </c>
      <c r="D94" s="30">
        <f>Returns!U238</f>
        <v>8143548</v>
      </c>
      <c r="E94" s="31">
        <f t="shared" si="1"/>
        <v>0.7378080954652001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2:17" x14ac:dyDescent="0.25">
      <c r="B95" s="27">
        <v>44408</v>
      </c>
      <c r="C95" s="30">
        <f>Sales!U238</f>
        <v>8926685</v>
      </c>
      <c r="D95" s="30">
        <f>Returns!U239</f>
        <v>8160776</v>
      </c>
      <c r="E95" s="31">
        <f t="shared" si="1"/>
        <v>0.91420006418956201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2:17" x14ac:dyDescent="0.25">
      <c r="B96" s="27">
        <v>44439</v>
      </c>
      <c r="C96" s="30">
        <f>Sales!U239</f>
        <v>11585935</v>
      </c>
      <c r="D96" s="30">
        <f>Returns!U240</f>
        <v>7350865</v>
      </c>
      <c r="E96" s="31">
        <f t="shared" si="1"/>
        <v>0.63446454688378628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2:26" x14ac:dyDescent="0.25">
      <c r="B97" s="27">
        <v>44469</v>
      </c>
      <c r="C97" s="30">
        <f>Sales!U240</f>
        <v>11709236</v>
      </c>
      <c r="D97" s="30">
        <f>Returns!U241</f>
        <v>6765382</v>
      </c>
      <c r="E97" s="31">
        <f t="shared" si="1"/>
        <v>0.57778167593513363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2:26" x14ac:dyDescent="0.25">
      <c r="B98" s="27">
        <v>44500</v>
      </c>
      <c r="C98" s="30">
        <f>Sales!U241</f>
        <v>12591565</v>
      </c>
      <c r="D98" s="30">
        <f>Returns!U242</f>
        <v>8122348</v>
      </c>
      <c r="E98" s="31">
        <f t="shared" si="1"/>
        <v>0.64506262724292018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2:26" x14ac:dyDescent="0.25">
      <c r="B99" s="27">
        <v>44530</v>
      </c>
      <c r="C99" s="30">
        <f>Sales!U242</f>
        <v>10375504</v>
      </c>
      <c r="D99" s="30">
        <f>Returns!U243</f>
        <v>7110511</v>
      </c>
      <c r="E99" s="31">
        <f t="shared" si="1"/>
        <v>0.68531716627934414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2:26" x14ac:dyDescent="0.25">
      <c r="B100" s="27">
        <v>44561</v>
      </c>
      <c r="C100" s="30">
        <f>Sales!U243</f>
        <v>10357778</v>
      </c>
      <c r="D100" s="30">
        <f>Returns!U244</f>
        <v>5477428</v>
      </c>
      <c r="E100" s="31">
        <f t="shared" si="1"/>
        <v>0.52882268764594109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26" x14ac:dyDescent="0.25">
      <c r="B101" s="27">
        <v>44592</v>
      </c>
      <c r="C101" s="30">
        <f>Sales!U244</f>
        <v>11359772</v>
      </c>
      <c r="D101" s="30">
        <f>Returns!U245</f>
        <v>6724405</v>
      </c>
      <c r="E101" s="31">
        <f t="shared" si="1"/>
        <v>0.59194894052451053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26" x14ac:dyDescent="0.25">
      <c r="B102" s="27">
        <v>44620</v>
      </c>
      <c r="C102" s="30">
        <f>Sales!U245</f>
        <v>9402121</v>
      </c>
      <c r="D102" s="30">
        <f>Returns!U246</f>
        <v>6485380</v>
      </c>
      <c r="E102" s="31">
        <f t="shared" si="1"/>
        <v>0.68977840212862607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2:26" x14ac:dyDescent="0.25">
      <c r="B103" s="27">
        <v>44651</v>
      </c>
      <c r="C103" s="30">
        <f>Sales!U246</f>
        <v>11620355</v>
      </c>
      <c r="D103" s="30">
        <f>Returns!U247</f>
        <v>8534201</v>
      </c>
      <c r="E103" s="31">
        <f t="shared" si="1"/>
        <v>0.73441826863292903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S103" s="65" t="s">
        <v>64</v>
      </c>
      <c r="T103" s="65"/>
      <c r="U103" s="65" t="s">
        <v>60</v>
      </c>
      <c r="V103" s="65"/>
      <c r="W103" s="65" t="s">
        <v>61</v>
      </c>
      <c r="X103" s="65"/>
      <c r="Y103" s="65" t="s">
        <v>62</v>
      </c>
      <c r="Z103" s="65"/>
    </row>
    <row r="104" spans="2:26" x14ac:dyDescent="0.25">
      <c r="B104" s="32">
        <v>44681</v>
      </c>
      <c r="C104" s="33">
        <f>Sales!U247</f>
        <v>10221254</v>
      </c>
      <c r="D104" s="33">
        <f>Returns!U248</f>
        <v>8467958</v>
      </c>
      <c r="E104" s="34">
        <f t="shared" si="1"/>
        <v>0.82846566575881986</v>
      </c>
      <c r="F104" s="66" t="s">
        <v>55</v>
      </c>
      <c r="G104" s="66"/>
      <c r="H104" s="66"/>
      <c r="I104" s="33"/>
      <c r="J104" s="33"/>
      <c r="K104" s="33"/>
      <c r="L104" s="33"/>
      <c r="M104" s="33"/>
      <c r="N104" s="33"/>
      <c r="O104" s="67" t="s">
        <v>63</v>
      </c>
      <c r="P104" s="67"/>
      <c r="Q104" s="67"/>
      <c r="S104" s="42" t="s">
        <v>55</v>
      </c>
      <c r="T104" s="43" t="s">
        <v>63</v>
      </c>
      <c r="U104" s="42" t="s">
        <v>55</v>
      </c>
      <c r="V104" s="43" t="s">
        <v>63</v>
      </c>
      <c r="W104" s="42" t="s">
        <v>55</v>
      </c>
      <c r="X104" s="43" t="s">
        <v>63</v>
      </c>
      <c r="Y104" s="42" t="s">
        <v>55</v>
      </c>
      <c r="Z104" s="43" t="s">
        <v>63</v>
      </c>
    </row>
    <row r="105" spans="2:26" x14ac:dyDescent="0.25">
      <c r="B105" s="27">
        <v>44712</v>
      </c>
      <c r="C105" s="30">
        <f>Sales!U248</f>
        <v>10940395</v>
      </c>
      <c r="D105" s="40">
        <f>Returns!U249</f>
        <v>9744745</v>
      </c>
      <c r="E105" s="31">
        <f t="shared" si="1"/>
        <v>0.89071235544968896</v>
      </c>
      <c r="F105" s="35">
        <f>_xlfn.FORECAST.ETS($B105,$D$5:$D$104,$B$5:$B$104,12,1)</f>
        <v>8273204.6306085717</v>
      </c>
      <c r="G105" s="35"/>
      <c r="H105" s="35"/>
      <c r="I105" s="30">
        <f>_xlfn.FORECAST.ETS($B105,$C$5:$C$104,$B$5:$B$104,12,1)</f>
        <v>10524513.8110944</v>
      </c>
      <c r="J105" s="30"/>
      <c r="K105" s="30"/>
      <c r="L105" s="31">
        <f>_xlfn.FORECAST.ETS($B105,$E$5:$E$104,$B$5:$B$104,12,1)</f>
        <v>0.94835937685666749</v>
      </c>
      <c r="M105" s="30"/>
      <c r="N105" s="30"/>
      <c r="O105" s="37">
        <f>I105*L105</f>
        <v>9981021.3596088756</v>
      </c>
      <c r="P105" s="37"/>
      <c r="Q105" s="37"/>
      <c r="S105" s="35">
        <f>SUM(F108:F116)-SUM($D108:$D116)</f>
        <v>-9224939.6076766849</v>
      </c>
      <c r="T105" s="37">
        <f>SUM(O108:O116)-SUM($D108:$D116)</f>
        <v>-1466341.1828786433</v>
      </c>
      <c r="U105" s="35">
        <f>ABS(S105)</f>
        <v>9224939.6076766849</v>
      </c>
      <c r="V105" s="37">
        <f>ABS(T105)</f>
        <v>1466341.1828786433</v>
      </c>
      <c r="W105" s="54">
        <f>U105/SUM(D108:D116)</f>
        <v>0.13898247809952027</v>
      </c>
      <c r="X105" s="55">
        <f>V105/SUM(D108:D116)</f>
        <v>2.2091822819768243E-2</v>
      </c>
      <c r="Y105" s="35">
        <f>S105^2</f>
        <v>85099510765282.063</v>
      </c>
      <c r="Z105" s="37">
        <f>T105^2</f>
        <v>2150156464605.9387</v>
      </c>
    </row>
    <row r="106" spans="2:26" x14ac:dyDescent="0.25">
      <c r="B106" s="27">
        <v>44742</v>
      </c>
      <c r="C106" s="30">
        <f>Sales!U249</f>
        <v>12337393</v>
      </c>
      <c r="D106" s="40">
        <f>Returns!U250</f>
        <v>8692068</v>
      </c>
      <c r="E106" s="31">
        <f t="shared" si="1"/>
        <v>0.70453036553184289</v>
      </c>
      <c r="F106" s="35">
        <f t="shared" ref="F106:F116" si="2">_xlfn.FORECAST.ETS($B106,$D$5:$D$104,$B$5:$B$104,12,1)</f>
        <v>7634572.6769504324</v>
      </c>
      <c r="G106" s="35"/>
      <c r="H106" s="35"/>
      <c r="I106" s="30">
        <f t="shared" ref="I106:I116" si="3">_xlfn.FORECAST.ETS($B106,$C$5:$C$104,$B$5:$B$104,12,1)</f>
        <v>10431669.115245443</v>
      </c>
      <c r="J106" s="30"/>
      <c r="K106" s="30"/>
      <c r="L106" s="31">
        <f t="shared" ref="L106:L116" si="4">_xlfn.FORECAST.ETS($B106,$E$5:$E$104,$B$5:$B$104,12,1)</f>
        <v>0.78060992419819986</v>
      </c>
      <c r="M106" s="30"/>
      <c r="N106" s="30"/>
      <c r="O106" s="37">
        <f t="shared" ref="O106:P121" si="5">I106*L106</f>
        <v>8143064.4373124475</v>
      </c>
      <c r="P106" s="37"/>
      <c r="Q106" s="37"/>
      <c r="S106" s="35"/>
      <c r="T106" s="37"/>
      <c r="U106" s="35"/>
      <c r="V106" s="37"/>
      <c r="W106" s="44"/>
      <c r="X106" s="45"/>
      <c r="Y106" s="35"/>
      <c r="Z106" s="37"/>
    </row>
    <row r="107" spans="2:26" x14ac:dyDescent="0.25">
      <c r="B107" s="27">
        <v>44773</v>
      </c>
      <c r="C107" s="30">
        <f>Sales!U250</f>
        <v>10548629</v>
      </c>
      <c r="D107" s="40">
        <f>Returns!U251</f>
        <v>8333075</v>
      </c>
      <c r="E107" s="31">
        <f t="shared" si="1"/>
        <v>0.78996758725707383</v>
      </c>
      <c r="F107" s="35">
        <f t="shared" si="2"/>
        <v>6995560.3063890059</v>
      </c>
      <c r="G107" s="35"/>
      <c r="H107" s="35"/>
      <c r="I107" s="30">
        <f t="shared" si="3"/>
        <v>8297286.9800976608</v>
      </c>
      <c r="J107" s="30"/>
      <c r="K107" s="30"/>
      <c r="L107" s="31">
        <f t="shared" si="4"/>
        <v>0.92946688365477681</v>
      </c>
      <c r="M107" s="30"/>
      <c r="N107" s="30"/>
      <c r="O107" s="37">
        <f t="shared" si="5"/>
        <v>7712053.4721807269</v>
      </c>
      <c r="P107" s="37"/>
      <c r="Q107" s="37"/>
      <c r="S107" s="35"/>
      <c r="T107" s="37"/>
      <c r="U107" s="35"/>
      <c r="V107" s="37"/>
      <c r="W107" s="44"/>
      <c r="X107" s="45"/>
      <c r="Y107" s="35"/>
      <c r="Z107" s="37"/>
    </row>
    <row r="108" spans="2:26" x14ac:dyDescent="0.25">
      <c r="B108" s="27">
        <v>44804</v>
      </c>
      <c r="C108" s="30">
        <f>Sales!U251</f>
        <v>11453032</v>
      </c>
      <c r="D108" s="40">
        <f>Returns!U252</f>
        <v>8041481</v>
      </c>
      <c r="E108" s="31">
        <f t="shared" si="1"/>
        <v>0.70212682545547767</v>
      </c>
      <c r="F108" s="35">
        <f t="shared" si="2"/>
        <v>5738054.3785554729</v>
      </c>
      <c r="G108" s="35"/>
      <c r="H108" s="35"/>
      <c r="I108" s="30">
        <f t="shared" si="3"/>
        <v>11286821.790692246</v>
      </c>
      <c r="J108" s="30"/>
      <c r="K108" s="30"/>
      <c r="L108" s="31">
        <f t="shared" si="4"/>
        <v>0.58022451180885781</v>
      </c>
      <c r="M108" s="30"/>
      <c r="N108" s="30"/>
      <c r="O108" s="37">
        <f t="shared" si="5"/>
        <v>6548890.6633779863</v>
      </c>
      <c r="P108" s="37"/>
      <c r="Q108" s="37"/>
      <c r="S108" s="35"/>
      <c r="T108" s="37"/>
      <c r="U108" s="35"/>
      <c r="V108" s="37"/>
      <c r="W108" s="44"/>
      <c r="X108" s="45"/>
      <c r="Y108" s="35"/>
      <c r="Z108" s="37"/>
    </row>
    <row r="109" spans="2:26" x14ac:dyDescent="0.25">
      <c r="B109" s="27">
        <v>44834</v>
      </c>
      <c r="C109" s="30">
        <f>Sales!U252</f>
        <v>11740909</v>
      </c>
      <c r="D109" s="40">
        <f>Returns!U253</f>
        <v>7426262</v>
      </c>
      <c r="E109" s="31">
        <f t="shared" si="1"/>
        <v>0.63251167349989679</v>
      </c>
      <c r="F109" s="35">
        <f t="shared" si="2"/>
        <v>6056036.1870763917</v>
      </c>
      <c r="G109" s="35"/>
      <c r="H109" s="35"/>
      <c r="I109" s="30">
        <f t="shared" si="3"/>
        <v>11406210.435087265</v>
      </c>
      <c r="J109" s="30"/>
      <c r="K109" s="30"/>
      <c r="L109" s="31">
        <f t="shared" si="4"/>
        <v>0.60966150436090283</v>
      </c>
      <c r="M109" s="30"/>
      <c r="N109" s="30"/>
      <c r="O109" s="37">
        <f t="shared" si="5"/>
        <v>6953927.4129123306</v>
      </c>
      <c r="P109" s="37"/>
      <c r="Q109" s="37"/>
      <c r="S109" s="35"/>
      <c r="T109" s="37"/>
      <c r="U109" s="35"/>
      <c r="V109" s="37"/>
      <c r="W109" s="44"/>
      <c r="X109" s="45"/>
      <c r="Y109" s="35"/>
      <c r="Z109" s="37"/>
    </row>
    <row r="110" spans="2:26" x14ac:dyDescent="0.25">
      <c r="B110" s="27">
        <v>44865</v>
      </c>
      <c r="C110" s="30">
        <f>Sales!U253</f>
        <v>10611252</v>
      </c>
      <c r="D110" s="40">
        <f>Returns!U254</f>
        <v>8366861</v>
      </c>
      <c r="E110" s="31">
        <f t="shared" si="1"/>
        <v>0.7884895203695097</v>
      </c>
      <c r="F110" s="35">
        <f t="shared" si="2"/>
        <v>6916606.0591630889</v>
      </c>
      <c r="G110" s="35"/>
      <c r="H110" s="35"/>
      <c r="I110" s="30">
        <f t="shared" si="3"/>
        <v>9444335.572743807</v>
      </c>
      <c r="J110" s="30"/>
      <c r="K110" s="30"/>
      <c r="L110" s="31">
        <f t="shared" si="4"/>
        <v>0.78777070885508294</v>
      </c>
      <c r="M110" s="30"/>
      <c r="N110" s="30"/>
      <c r="O110" s="37">
        <f t="shared" si="5"/>
        <v>7439970.9288056642</v>
      </c>
      <c r="P110" s="37"/>
      <c r="Q110" s="37"/>
      <c r="S110" s="35"/>
      <c r="T110" s="37"/>
      <c r="U110" s="35"/>
      <c r="V110" s="37"/>
      <c r="W110" s="44"/>
      <c r="X110" s="45"/>
      <c r="Y110" s="35"/>
      <c r="Z110" s="37"/>
    </row>
    <row r="111" spans="2:26" x14ac:dyDescent="0.25">
      <c r="B111" s="27">
        <v>44895</v>
      </c>
      <c r="C111" s="30">
        <f>Sales!U254</f>
        <v>11479450</v>
      </c>
      <c r="D111" s="40">
        <f>Returns!U255</f>
        <v>6344606</v>
      </c>
      <c r="E111" s="31">
        <f t="shared" si="1"/>
        <v>0.55269250704519812</v>
      </c>
      <c r="F111" s="35">
        <f t="shared" si="2"/>
        <v>6009885.011699344</v>
      </c>
      <c r="G111" s="35"/>
      <c r="H111" s="35"/>
      <c r="I111" s="30">
        <f t="shared" si="3"/>
        <v>10255656.125500748</v>
      </c>
      <c r="J111" s="30"/>
      <c r="K111" s="30"/>
      <c r="L111" s="31">
        <f t="shared" si="4"/>
        <v>0.67457694347638775</v>
      </c>
      <c r="M111" s="30"/>
      <c r="N111" s="30"/>
      <c r="O111" s="37">
        <f t="shared" si="5"/>
        <v>6918229.1624851879</v>
      </c>
      <c r="P111" s="37"/>
      <c r="Q111" s="37"/>
      <c r="S111" s="35"/>
      <c r="T111" s="37"/>
      <c r="U111" s="35"/>
      <c r="V111" s="37"/>
      <c r="W111" s="44"/>
      <c r="X111" s="45"/>
      <c r="Y111" s="35"/>
      <c r="Z111" s="37"/>
    </row>
    <row r="112" spans="2:26" x14ac:dyDescent="0.25">
      <c r="B112" s="27">
        <v>44926</v>
      </c>
      <c r="C112" s="30">
        <f>Sales!U255</f>
        <v>8803076</v>
      </c>
      <c r="D112" s="40">
        <f>Returns!U256</f>
        <v>5603817</v>
      </c>
      <c r="E112" s="31">
        <f t="shared" si="1"/>
        <v>0.63657487450977368</v>
      </c>
      <c r="F112" s="35">
        <f t="shared" si="2"/>
        <v>5565536.7388405586</v>
      </c>
      <c r="G112" s="35"/>
      <c r="H112" s="35"/>
      <c r="I112" s="30">
        <f t="shared" si="3"/>
        <v>9670743.3837663159</v>
      </c>
      <c r="J112" s="30"/>
      <c r="K112" s="30"/>
      <c r="L112" s="31">
        <f t="shared" si="4"/>
        <v>0.71515962557249346</v>
      </c>
      <c r="M112" s="30"/>
      <c r="N112" s="30"/>
      <c r="O112" s="37">
        <f t="shared" si="5"/>
        <v>6916125.2173419865</v>
      </c>
      <c r="P112" s="37"/>
      <c r="Q112" s="37"/>
      <c r="S112" s="35"/>
      <c r="T112" s="37"/>
      <c r="U112" s="35"/>
      <c r="V112" s="37"/>
      <c r="W112" s="44"/>
      <c r="X112" s="45"/>
      <c r="Y112" s="35"/>
      <c r="Z112" s="37"/>
    </row>
    <row r="113" spans="2:26" x14ac:dyDescent="0.25">
      <c r="B113" s="27">
        <v>44957</v>
      </c>
      <c r="C113" s="30">
        <f>Sales!U256</f>
        <v>11511623</v>
      </c>
      <c r="D113" s="40">
        <f>Returns!U257</f>
        <v>7737401</v>
      </c>
      <c r="E113" s="31">
        <f t="shared" si="1"/>
        <v>0.67213815115383813</v>
      </c>
      <c r="F113" s="35">
        <f t="shared" si="2"/>
        <v>6000328.316759239</v>
      </c>
      <c r="G113" s="35"/>
      <c r="H113" s="35"/>
      <c r="I113" s="30">
        <f t="shared" si="3"/>
        <v>9785281.577841701</v>
      </c>
      <c r="J113" s="30"/>
      <c r="K113" s="30"/>
      <c r="L113" s="31">
        <f t="shared" si="4"/>
        <v>0.67969758697296057</v>
      </c>
      <c r="M113" s="30"/>
      <c r="N113" s="30"/>
      <c r="O113" s="37">
        <f t="shared" si="5"/>
        <v>6651032.276309968</v>
      </c>
      <c r="P113" s="37"/>
      <c r="Q113" s="37"/>
      <c r="S113" s="35"/>
      <c r="T113" s="37"/>
      <c r="U113" s="35"/>
      <c r="V113" s="37"/>
      <c r="W113" s="44"/>
      <c r="X113" s="45"/>
      <c r="Y113" s="35"/>
      <c r="Z113" s="37"/>
    </row>
    <row r="114" spans="2:26" x14ac:dyDescent="0.25">
      <c r="B114" s="27">
        <v>44985</v>
      </c>
      <c r="C114" s="30">
        <f>Sales!U257</f>
        <v>9796977</v>
      </c>
      <c r="D114" s="40">
        <f>Returns!U258</f>
        <v>6369937</v>
      </c>
      <c r="E114" s="31">
        <f t="shared" si="1"/>
        <v>0.65019413641575352</v>
      </c>
      <c r="F114" s="35">
        <f t="shared" si="2"/>
        <v>5612362.4607772809</v>
      </c>
      <c r="G114" s="35"/>
      <c r="H114" s="35"/>
      <c r="I114" s="30">
        <f t="shared" si="3"/>
        <v>10071609.73865989</v>
      </c>
      <c r="J114" s="30"/>
      <c r="K114" s="30"/>
      <c r="L114" s="31">
        <f t="shared" si="4"/>
        <v>0.65472365987276204</v>
      </c>
      <c r="M114" s="30"/>
      <c r="N114" s="30"/>
      <c r="O114" s="37">
        <f t="shared" si="5"/>
        <v>6594121.1889055558</v>
      </c>
      <c r="P114" s="37"/>
      <c r="Q114" s="37"/>
      <c r="S114" s="35"/>
      <c r="T114" s="37"/>
      <c r="U114" s="35"/>
      <c r="V114" s="37"/>
      <c r="W114" s="44"/>
      <c r="X114" s="45"/>
      <c r="Y114" s="35"/>
      <c r="Z114" s="37"/>
    </row>
    <row r="115" spans="2:26" x14ac:dyDescent="0.25">
      <c r="B115" s="27">
        <v>45016</v>
      </c>
      <c r="C115" s="30">
        <f>Sales!U258</f>
        <v>12154189</v>
      </c>
      <c r="D115" s="40">
        <f>Returns!U259</f>
        <v>7725521</v>
      </c>
      <c r="E115" s="31">
        <f t="shared" si="1"/>
        <v>0.63562620262034764</v>
      </c>
      <c r="F115" s="35">
        <f t="shared" si="2"/>
        <v>7604548.8296985421</v>
      </c>
      <c r="G115" s="35"/>
      <c r="H115" s="35"/>
      <c r="I115" s="30">
        <f t="shared" si="3"/>
        <v>11703268.970990511</v>
      </c>
      <c r="J115" s="30"/>
      <c r="K115" s="30"/>
      <c r="L115" s="31">
        <f t="shared" si="4"/>
        <v>0.71066662931757074</v>
      </c>
      <c r="M115" s="30"/>
      <c r="N115" s="30"/>
      <c r="O115" s="37">
        <f t="shared" si="5"/>
        <v>8317122.711610741</v>
      </c>
      <c r="P115" s="37"/>
      <c r="Q115" s="37"/>
      <c r="S115" s="35"/>
      <c r="T115" s="37"/>
      <c r="U115" s="35"/>
      <c r="V115" s="37"/>
      <c r="W115" s="44"/>
      <c r="X115" s="45"/>
      <c r="Y115" s="35"/>
      <c r="Z115" s="37"/>
    </row>
    <row r="116" spans="2:26" x14ac:dyDescent="0.25">
      <c r="B116" s="32">
        <v>45046</v>
      </c>
      <c r="C116" s="33">
        <f>Sales!U259</f>
        <v>9705941</v>
      </c>
      <c r="D116" s="41">
        <f>Returns!U260</f>
        <v>8758953</v>
      </c>
      <c r="E116" s="34">
        <f t="shared" si="1"/>
        <v>0.90243212894040881</v>
      </c>
      <c r="F116" s="36">
        <f t="shared" si="2"/>
        <v>7646541.4097533999</v>
      </c>
      <c r="G116" s="36"/>
      <c r="H116" s="36"/>
      <c r="I116" s="33">
        <f t="shared" si="3"/>
        <v>9983809.4700639881</v>
      </c>
      <c r="J116" s="33"/>
      <c r="K116" s="33"/>
      <c r="L116" s="34">
        <f t="shared" si="4"/>
        <v>0.85829745460046503</v>
      </c>
      <c r="M116" s="33"/>
      <c r="N116" s="33"/>
      <c r="O116" s="38">
        <f t="shared" si="5"/>
        <v>8569078.2553719394</v>
      </c>
      <c r="P116" s="38"/>
      <c r="Q116" s="38"/>
      <c r="S116" s="36"/>
      <c r="T116" s="38"/>
      <c r="U116" s="36"/>
      <c r="V116" s="38"/>
      <c r="W116" s="46"/>
      <c r="X116" s="47"/>
      <c r="Y116" s="36"/>
      <c r="Z116" s="38"/>
    </row>
    <row r="117" spans="2:26" x14ac:dyDescent="0.25">
      <c r="B117" s="27">
        <v>45077</v>
      </c>
      <c r="C117" s="30">
        <f>Sales!U260</f>
        <v>11472261</v>
      </c>
      <c r="D117" s="40">
        <f>Returns!U261</f>
        <v>10286566</v>
      </c>
      <c r="E117" s="31">
        <f t="shared" si="1"/>
        <v>0.89664679002683079</v>
      </c>
      <c r="F117" s="35"/>
      <c r="G117" s="35">
        <f>_xlfn.FORECAST.ETS($B117,$D$5:$D$116,$B$5:$B$116,12,1)</f>
        <v>9207103.0226373672</v>
      </c>
      <c r="H117" s="35"/>
      <c r="I117" s="30"/>
      <c r="J117" s="30">
        <f>_xlfn.FORECAST.ETS($B117,$C$5:$C$116,$B$5:$B$116,12,1)</f>
        <v>10764060.785946399</v>
      </c>
      <c r="K117" s="30"/>
      <c r="L117" s="30"/>
      <c r="M117" s="31">
        <f>_xlfn.FORECAST.ETS($B117,$E$5:$E$116,$B$5:$B$116,12,1)</f>
        <v>0.93898873695363461</v>
      </c>
      <c r="N117" s="30"/>
      <c r="O117" s="37"/>
      <c r="P117" s="37">
        <f>J117*M117</f>
        <v>10107331.841887956</v>
      </c>
      <c r="Q117" s="37"/>
      <c r="S117" s="35">
        <f>SUM(G120:G128)-SUM($D120:$D128)</f>
        <v>-5746334.7297161669</v>
      </c>
      <c r="T117" s="37">
        <f>SUM(P120:P128)-SUM($D120:$D128)</f>
        <v>-3721666.2515183166</v>
      </c>
      <c r="U117" s="35">
        <f>ABS(S117)</f>
        <v>5746334.7297161669</v>
      </c>
      <c r="V117" s="37">
        <f>ABS(T117)</f>
        <v>3721666.2515183166</v>
      </c>
      <c r="W117" s="54">
        <f>U117/SUM(D120:D128)</f>
        <v>8.2118159400471277E-2</v>
      </c>
      <c r="X117" s="55">
        <f>V117/SUM(D120:D128)</f>
        <v>5.3184577100441742E-2</v>
      </c>
      <c r="Y117" s="35">
        <f>S117^2</f>
        <v>33020362825942.172</v>
      </c>
      <c r="Z117" s="37">
        <f>T117^2</f>
        <v>13850799687690.398</v>
      </c>
    </row>
    <row r="118" spans="2:26" x14ac:dyDescent="0.25">
      <c r="B118" s="27">
        <v>45107</v>
      </c>
      <c r="C118" s="30">
        <f>Sales!U261</f>
        <v>11634532</v>
      </c>
      <c r="D118" s="40">
        <f>Returns!U262</f>
        <v>8797366</v>
      </c>
      <c r="E118" s="31">
        <f t="shared" si="1"/>
        <v>0.75614266220592286</v>
      </c>
      <c r="F118" s="35"/>
      <c r="G118" s="35">
        <f t="shared" ref="G118:G128" si="6">_xlfn.FORECAST.ETS($B118,$D$5:$D$116,$B$5:$B$116,12,1)</f>
        <v>8420715.8791814465</v>
      </c>
      <c r="H118" s="35"/>
      <c r="I118" s="30"/>
      <c r="J118" s="30">
        <f t="shared" ref="J118:J128" si="7">_xlfn.FORECAST.ETS($B118,$C$5:$C$116,$B$5:$B$116,12,1)</f>
        <v>10678535.953399727</v>
      </c>
      <c r="K118" s="30"/>
      <c r="L118" s="30"/>
      <c r="M118" s="31">
        <f t="shared" ref="M118:M128" si="8">_xlfn.FORECAST.ETS($B118,$E$5:$E$116,$B$5:$B$116,12,1)</f>
        <v>0.76942981560990165</v>
      </c>
      <c r="N118" s="30"/>
      <c r="O118" s="37"/>
      <c r="P118" s="37">
        <f t="shared" si="5"/>
        <v>8216383.9496080577</v>
      </c>
      <c r="Q118" s="37"/>
      <c r="S118" s="35"/>
      <c r="T118" s="37"/>
      <c r="U118" s="35"/>
      <c r="V118" s="37"/>
      <c r="W118" s="44"/>
      <c r="X118" s="45"/>
      <c r="Y118" s="35"/>
      <c r="Z118" s="37"/>
    </row>
    <row r="119" spans="2:26" x14ac:dyDescent="0.25">
      <c r="B119" s="27">
        <v>45138</v>
      </c>
      <c r="C119" s="30">
        <f>Sales!U262</f>
        <v>9464117</v>
      </c>
      <c r="D119" s="40">
        <f>Returns!U263</f>
        <v>8512291</v>
      </c>
      <c r="E119" s="31">
        <f t="shared" si="1"/>
        <v>0.89942791282060441</v>
      </c>
      <c r="F119" s="35"/>
      <c r="G119" s="35">
        <f t="shared" si="6"/>
        <v>8013278.41236581</v>
      </c>
      <c r="H119" s="35"/>
      <c r="I119" s="30"/>
      <c r="J119" s="30">
        <f t="shared" si="7"/>
        <v>8550605.9318479225</v>
      </c>
      <c r="K119" s="30"/>
      <c r="L119" s="30"/>
      <c r="M119" s="31">
        <f t="shared" si="8"/>
        <v>0.90974453429811097</v>
      </c>
      <c r="N119" s="30"/>
      <c r="O119" s="37"/>
      <c r="P119" s="37">
        <f t="shared" si="5"/>
        <v>7778867.0114356531</v>
      </c>
      <c r="Q119" s="37"/>
      <c r="S119" s="35"/>
      <c r="T119" s="37"/>
      <c r="U119" s="35"/>
      <c r="V119" s="37"/>
      <c r="W119" s="44"/>
      <c r="X119" s="45"/>
      <c r="Y119" s="35"/>
      <c r="Z119" s="37"/>
    </row>
    <row r="120" spans="2:26" x14ac:dyDescent="0.25">
      <c r="B120" s="27">
        <v>45169</v>
      </c>
      <c r="C120" s="30">
        <f>Sales!U263</f>
        <v>11370603</v>
      </c>
      <c r="D120" s="40">
        <f>Returns!U264</f>
        <v>7902645</v>
      </c>
      <c r="E120" s="31">
        <f t="shared" si="1"/>
        <v>0.69500667642692304</v>
      </c>
      <c r="F120" s="35"/>
      <c r="G120" s="35">
        <f t="shared" si="6"/>
        <v>7042081.4311351096</v>
      </c>
      <c r="H120" s="35"/>
      <c r="I120" s="30"/>
      <c r="J120" s="30">
        <f t="shared" si="7"/>
        <v>11543906.146992087</v>
      </c>
      <c r="K120" s="30"/>
      <c r="L120" s="30"/>
      <c r="M120" s="31">
        <f t="shared" si="8"/>
        <v>0.59303056204943572</v>
      </c>
      <c r="N120" s="30"/>
      <c r="O120" s="37"/>
      <c r="P120" s="37">
        <f t="shared" si="5"/>
        <v>6845889.1505966531</v>
      </c>
      <c r="Q120" s="37"/>
      <c r="S120" s="35"/>
      <c r="T120" s="37"/>
      <c r="U120" s="35"/>
      <c r="V120" s="37"/>
      <c r="W120" s="44"/>
      <c r="X120" s="45"/>
      <c r="Y120" s="35"/>
      <c r="Z120" s="37"/>
    </row>
    <row r="121" spans="2:26" x14ac:dyDescent="0.25">
      <c r="B121" s="27">
        <v>45199</v>
      </c>
      <c r="C121" s="30">
        <f>Sales!U264</f>
        <v>14256821</v>
      </c>
      <c r="D121" s="40">
        <f>Returns!U265</f>
        <v>7632258</v>
      </c>
      <c r="E121" s="31">
        <f t="shared" si="1"/>
        <v>0.5353408028339558</v>
      </c>
      <c r="F121" s="35"/>
      <c r="G121" s="35">
        <f t="shared" si="6"/>
        <v>6911263.5865773233</v>
      </c>
      <c r="H121" s="35"/>
      <c r="I121" s="30"/>
      <c r="J121" s="30">
        <f t="shared" si="7"/>
        <v>11669424.422559245</v>
      </c>
      <c r="K121" s="30"/>
      <c r="L121" s="30"/>
      <c r="M121" s="31">
        <f t="shared" si="8"/>
        <v>0.61007335810807195</v>
      </c>
      <c r="N121" s="30"/>
      <c r="O121" s="37"/>
      <c r="P121" s="37">
        <f t="shared" si="5"/>
        <v>7119204.9446590664</v>
      </c>
      <c r="Q121" s="37"/>
      <c r="S121" s="35"/>
      <c r="T121" s="37"/>
      <c r="U121" s="35"/>
      <c r="V121" s="37"/>
      <c r="W121" s="44"/>
      <c r="X121" s="45"/>
      <c r="Y121" s="35"/>
      <c r="Z121" s="37"/>
    </row>
    <row r="122" spans="2:26" x14ac:dyDescent="0.25">
      <c r="B122" s="27">
        <v>45230</v>
      </c>
      <c r="C122" s="30">
        <f>Sales!U265</f>
        <v>10462150</v>
      </c>
      <c r="D122" s="40">
        <f>Returns!U266</f>
        <v>7301806</v>
      </c>
      <c r="E122" s="31">
        <f t="shared" si="1"/>
        <v>0.69792595212265163</v>
      </c>
      <c r="F122" s="35"/>
      <c r="G122" s="35">
        <f t="shared" si="6"/>
        <v>7745777.7364918943</v>
      </c>
      <c r="H122" s="35"/>
      <c r="I122" s="30"/>
      <c r="J122" s="30">
        <f t="shared" si="7"/>
        <v>9714748.194143245</v>
      </c>
      <c r="K122" s="30"/>
      <c r="L122" s="30"/>
      <c r="M122" s="31">
        <f t="shared" si="8"/>
        <v>0.78417383984514522</v>
      </c>
      <c r="N122" s="30"/>
      <c r="O122" s="37"/>
      <c r="P122" s="37">
        <f t="shared" ref="P122:P128" si="9">J122*M122</f>
        <v>7618051.3945299983</v>
      </c>
      <c r="Q122" s="37"/>
      <c r="S122" s="35"/>
      <c r="T122" s="37"/>
      <c r="U122" s="35"/>
      <c r="V122" s="37"/>
      <c r="W122" s="44"/>
      <c r="X122" s="45"/>
      <c r="Y122" s="35"/>
      <c r="Z122" s="37"/>
    </row>
    <row r="123" spans="2:26" x14ac:dyDescent="0.25">
      <c r="B123" s="27">
        <v>45260</v>
      </c>
      <c r="C123" s="30">
        <f>Sales!U266</f>
        <v>12176054</v>
      </c>
      <c r="D123" s="40">
        <f>Returns!U267</f>
        <v>8786181</v>
      </c>
      <c r="E123" s="31">
        <f t="shared" si="1"/>
        <v>0.72159510790605885</v>
      </c>
      <c r="F123" s="35"/>
      <c r="G123" s="35">
        <f t="shared" si="6"/>
        <v>6578684.6831706427</v>
      </c>
      <c r="H123" s="35"/>
      <c r="I123" s="30"/>
      <c r="J123" s="30">
        <f t="shared" si="7"/>
        <v>10531935.974242819</v>
      </c>
      <c r="K123" s="30"/>
      <c r="L123" s="30"/>
      <c r="M123" s="31">
        <f t="shared" si="8"/>
        <v>0.65633712344747219</v>
      </c>
      <c r="N123" s="30"/>
      <c r="O123" s="37"/>
      <c r="P123" s="37">
        <f t="shared" si="9"/>
        <v>6912500.5616674824</v>
      </c>
      <c r="Q123" s="37"/>
      <c r="S123" s="35"/>
      <c r="T123" s="37"/>
      <c r="U123" s="35"/>
      <c r="V123" s="37"/>
      <c r="W123" s="44"/>
      <c r="X123" s="45"/>
      <c r="Y123" s="35"/>
      <c r="Z123" s="37"/>
    </row>
    <row r="124" spans="2:26" x14ac:dyDescent="0.25">
      <c r="B124" s="27">
        <v>45291</v>
      </c>
      <c r="C124" s="30">
        <f>Sales!U267</f>
        <v>10442674</v>
      </c>
      <c r="D124" s="40">
        <f>Returns!U268</f>
        <v>6710543</v>
      </c>
      <c r="E124" s="31">
        <f t="shared" si="1"/>
        <v>0.6426077267182716</v>
      </c>
      <c r="F124" s="35"/>
      <c r="G124" s="35">
        <f t="shared" si="6"/>
        <v>5980427.8686500965</v>
      </c>
      <c r="H124" s="35"/>
      <c r="I124" s="30"/>
      <c r="J124" s="30">
        <f t="shared" si="7"/>
        <v>9951263.5743289813</v>
      </c>
      <c r="K124" s="30"/>
      <c r="L124" s="30"/>
      <c r="M124" s="31">
        <f t="shared" si="8"/>
        <v>0.70223412665847307</v>
      </c>
      <c r="N124" s="30"/>
      <c r="O124" s="37"/>
      <c r="P124" s="37">
        <f t="shared" si="9"/>
        <v>6988116.8852671869</v>
      </c>
      <c r="Q124" s="37"/>
      <c r="S124" s="35"/>
      <c r="T124" s="37"/>
      <c r="U124" s="35"/>
      <c r="V124" s="37"/>
      <c r="W124" s="44"/>
      <c r="X124" s="45"/>
      <c r="Y124" s="35"/>
      <c r="Z124" s="37"/>
    </row>
    <row r="125" spans="2:26" x14ac:dyDescent="0.25">
      <c r="B125" s="27">
        <v>45322</v>
      </c>
      <c r="C125" s="30">
        <f>Sales!U268</f>
        <v>11246993</v>
      </c>
      <c r="D125" s="40">
        <f>Returns!U269</f>
        <v>6768499</v>
      </c>
      <c r="E125" s="31">
        <f t="shared" si="1"/>
        <v>0.60180521140183874</v>
      </c>
      <c r="F125" s="35"/>
      <c r="G125" s="35">
        <f t="shared" si="6"/>
        <v>7049385.0803463059</v>
      </c>
      <c r="H125" s="35"/>
      <c r="I125" s="30"/>
      <c r="J125" s="30">
        <f t="shared" si="7"/>
        <v>10074557.908404063</v>
      </c>
      <c r="K125" s="30"/>
      <c r="L125" s="30"/>
      <c r="M125" s="31">
        <f t="shared" si="8"/>
        <v>0.67518180092874913</v>
      </c>
      <c r="N125" s="30"/>
      <c r="O125" s="37"/>
      <c r="P125" s="37">
        <f t="shared" si="9"/>
        <v>6802158.1521572275</v>
      </c>
      <c r="Q125" s="37"/>
      <c r="S125" s="35"/>
      <c r="T125" s="37"/>
      <c r="U125" s="35"/>
      <c r="V125" s="37"/>
      <c r="W125" s="44"/>
      <c r="X125" s="45"/>
      <c r="Y125" s="35"/>
      <c r="Z125" s="37"/>
    </row>
    <row r="126" spans="2:26" x14ac:dyDescent="0.25">
      <c r="B126" s="27">
        <v>45351</v>
      </c>
      <c r="C126" s="30">
        <f>Sales!U269</f>
        <v>10348082</v>
      </c>
      <c r="D126" s="40">
        <f>Returns!U270</f>
        <v>7530747</v>
      </c>
      <c r="E126" s="31">
        <f t="shared" si="1"/>
        <v>0.72774326681988022</v>
      </c>
      <c r="F126" s="35"/>
      <c r="G126" s="35">
        <f t="shared" si="6"/>
        <v>6259829.2554154983</v>
      </c>
      <c r="H126" s="35"/>
      <c r="I126" s="30"/>
      <c r="J126" s="30">
        <f t="shared" si="7"/>
        <v>10374783.595912807</v>
      </c>
      <c r="K126" s="30"/>
      <c r="L126" s="30"/>
      <c r="M126" s="31">
        <f t="shared" si="8"/>
        <v>0.64975132272433955</v>
      </c>
      <c r="N126" s="30"/>
      <c r="O126" s="37"/>
      <c r="P126" s="37">
        <f t="shared" si="9"/>
        <v>6741029.364423126</v>
      </c>
      <c r="Q126" s="37"/>
      <c r="S126" s="35"/>
      <c r="T126" s="37"/>
      <c r="U126" s="35"/>
      <c r="V126" s="37"/>
      <c r="W126" s="44"/>
      <c r="X126" s="45"/>
      <c r="Y126" s="35"/>
      <c r="Z126" s="37"/>
    </row>
    <row r="127" spans="2:26" x14ac:dyDescent="0.25">
      <c r="B127" s="27">
        <v>45382</v>
      </c>
      <c r="C127" s="30">
        <f>Sales!U270</f>
        <v>10322630</v>
      </c>
      <c r="D127" s="40">
        <f>Returns!U271</f>
        <v>7611050</v>
      </c>
      <c r="E127" s="31">
        <f t="shared" si="1"/>
        <v>0.73731694345336407</v>
      </c>
      <c r="F127" s="35"/>
      <c r="G127" s="35">
        <f t="shared" si="6"/>
        <v>8204711.5312586445</v>
      </c>
      <c r="H127" s="35"/>
      <c r="I127" s="30"/>
      <c r="J127" s="30">
        <f t="shared" si="7"/>
        <v>12003443.422667895</v>
      </c>
      <c r="K127" s="30"/>
      <c r="L127" s="30"/>
      <c r="M127" s="31">
        <f t="shared" si="8"/>
        <v>0.6983823043338615</v>
      </c>
      <c r="N127" s="30"/>
      <c r="O127" s="37"/>
      <c r="P127" s="37">
        <f t="shared" si="9"/>
        <v>8382992.4774639374</v>
      </c>
      <c r="Q127" s="37"/>
      <c r="S127" s="35"/>
      <c r="T127" s="37"/>
      <c r="U127" s="35"/>
      <c r="V127" s="37"/>
      <c r="W127" s="44"/>
      <c r="X127" s="45"/>
      <c r="Y127" s="35"/>
      <c r="Z127" s="37"/>
    </row>
    <row r="128" spans="2:26" x14ac:dyDescent="0.25">
      <c r="B128" s="32">
        <v>45412</v>
      </c>
      <c r="C128" s="33">
        <f>Sales!U271</f>
        <v>9824591</v>
      </c>
      <c r="D128" s="41">
        <f>Returns!U272</f>
        <v>9732690</v>
      </c>
      <c r="E128" s="34">
        <f t="shared" si="1"/>
        <v>0.99064581925089812</v>
      </c>
      <c r="F128" s="36"/>
      <c r="G128" s="36">
        <f t="shared" si="6"/>
        <v>8457923.097238319</v>
      </c>
      <c r="H128" s="36"/>
      <c r="I128" s="33"/>
      <c r="J128" s="33">
        <f t="shared" si="7"/>
        <v>10289271.272076052</v>
      </c>
      <c r="K128" s="33"/>
      <c r="L128" s="33"/>
      <c r="M128" s="34">
        <f t="shared" si="8"/>
        <v>0.85961479524024653</v>
      </c>
      <c r="N128" s="33"/>
      <c r="O128" s="38"/>
      <c r="P128" s="38">
        <f t="shared" si="9"/>
        <v>8844809.8177170064</v>
      </c>
      <c r="Q128" s="38"/>
      <c r="S128" s="36"/>
      <c r="T128" s="38"/>
      <c r="U128" s="36"/>
      <c r="V128" s="38"/>
      <c r="W128" s="46"/>
      <c r="X128" s="47"/>
      <c r="Y128" s="36"/>
      <c r="Z128" s="38"/>
    </row>
    <row r="129" spans="2:28" x14ac:dyDescent="0.25">
      <c r="B129" s="27">
        <v>45443</v>
      </c>
      <c r="C129" s="30">
        <f>Sales!U272</f>
        <v>12171846</v>
      </c>
      <c r="D129" s="40">
        <f>Returns!U273</f>
        <v>9006529</v>
      </c>
      <c r="E129" s="31">
        <f t="shared" si="1"/>
        <v>0.73994766282780766</v>
      </c>
      <c r="F129" s="35"/>
      <c r="G129" s="35"/>
      <c r="H129" s="35">
        <f>_xlfn.FORECAST.ETS($B129,$D$5:$D$128,$B$5:$B$128,12,1)</f>
        <v>9986942.8857535142</v>
      </c>
      <c r="I129" s="30"/>
      <c r="J129" s="30"/>
      <c r="K129" s="30">
        <f>_xlfn.FORECAST.ETS($B129,$C$5:$C$128,$B$5:$B$128,12,1)</f>
        <v>10605963.157592287</v>
      </c>
      <c r="L129" s="30"/>
      <c r="M129" s="30"/>
      <c r="N129" s="31">
        <f>_xlfn.FORECAST.ETS($B129,$E$5:$E$128,$B$5:$B$128,12,1)</f>
        <v>1.0457499982109868</v>
      </c>
      <c r="O129" s="37"/>
      <c r="P129" s="37"/>
      <c r="Q129" s="37">
        <f>K129*N129</f>
        <v>11091185.953077927</v>
      </c>
      <c r="S129" s="35">
        <f>SUM(H132:H140)-SUM($D132:$D140)</f>
        <v>960395.8417789191</v>
      </c>
      <c r="T129" s="37">
        <f>SUM(Q132:Q140)-SUM($D132:$D140)</f>
        <v>7799887.5228643715</v>
      </c>
      <c r="U129" s="35">
        <f>ABS(S129)</f>
        <v>960395.8417789191</v>
      </c>
      <c r="V129" s="37">
        <f>ABS(T129)</f>
        <v>7799887.5228643715</v>
      </c>
      <c r="W129" s="54">
        <f>U129/SUM(D132:D140)</f>
        <v>1.4003222997435217E-2</v>
      </c>
      <c r="X129" s="55">
        <f>V129/SUM(D132:D140)</f>
        <v>0.11372765227228605</v>
      </c>
      <c r="Y129" s="35">
        <f>S129^2</f>
        <v>922360172906.23865</v>
      </c>
      <c r="Z129" s="37">
        <f>T129^2</f>
        <v>60838245369335.305</v>
      </c>
    </row>
    <row r="130" spans="2:28" x14ac:dyDescent="0.25">
      <c r="B130" s="27">
        <v>45473</v>
      </c>
      <c r="C130" s="30">
        <f>Sales!U273</f>
        <v>10053005</v>
      </c>
      <c r="D130" s="40">
        <f>Returns!U274</f>
        <v>8796251</v>
      </c>
      <c r="E130" s="31">
        <f t="shared" si="1"/>
        <v>0.87498723018639701</v>
      </c>
      <c r="F130" s="35"/>
      <c r="G130" s="35"/>
      <c r="H130" s="35">
        <f t="shared" ref="H130:H140" si="10">_xlfn.FORECAST.ETS($B130,$D$5:$D$128,$B$5:$B$128,12,1)</f>
        <v>8977328.1966626346</v>
      </c>
      <c r="I130" s="30"/>
      <c r="J130" s="30"/>
      <c r="K130" s="30">
        <f t="shared" ref="K130:K140" si="11">_xlfn.FORECAST.ETS($B130,$C$5:$C$128,$B$5:$B$128,12,1)</f>
        <v>10521639.590860151</v>
      </c>
      <c r="L130" s="30"/>
      <c r="M130" s="30"/>
      <c r="N130" s="31">
        <f t="shared" ref="N130:N140" si="12">_xlfn.FORECAST.ETS($B130,$E$5:$E$128,$B$5:$B$128,12,1)</f>
        <v>0.88078739820367924</v>
      </c>
      <c r="O130" s="37"/>
      <c r="P130" s="37"/>
      <c r="Q130" s="37">
        <f t="shared" ref="Q130:Q140" si="13">K130*N130</f>
        <v>9267327.560070537</v>
      </c>
      <c r="S130" s="35"/>
      <c r="T130" s="37"/>
      <c r="U130" s="35"/>
      <c r="V130" s="37"/>
      <c r="W130" s="44"/>
      <c r="X130" s="45"/>
      <c r="Y130" s="35"/>
      <c r="Z130" s="37"/>
    </row>
    <row r="131" spans="2:28" x14ac:dyDescent="0.25">
      <c r="B131" s="27">
        <v>45504</v>
      </c>
      <c r="C131" s="30">
        <f>Sales!U274</f>
        <v>10313527</v>
      </c>
      <c r="D131" s="40">
        <f>Returns!U275</f>
        <v>8740458</v>
      </c>
      <c r="E131" s="31">
        <f t="shared" si="1"/>
        <v>0.84747516538231782</v>
      </c>
      <c r="F131" s="35"/>
      <c r="G131" s="35"/>
      <c r="H131" s="35">
        <f t="shared" si="10"/>
        <v>8592929.3845312241</v>
      </c>
      <c r="I131" s="30"/>
      <c r="J131" s="30"/>
      <c r="K131" s="30">
        <f t="shared" si="11"/>
        <v>8392763.0724957734</v>
      </c>
      <c r="L131" s="30"/>
      <c r="M131" s="30"/>
      <c r="N131" s="31">
        <f t="shared" si="12"/>
        <v>1.0210665892760573</v>
      </c>
      <c r="O131" s="37"/>
      <c r="P131" s="37"/>
      <c r="Q131" s="37">
        <f t="shared" si="13"/>
        <v>8569569.9650353026</v>
      </c>
      <c r="S131" s="35"/>
      <c r="T131" s="37"/>
      <c r="U131" s="35"/>
      <c r="V131" s="37"/>
      <c r="W131" s="44"/>
      <c r="X131" s="45"/>
      <c r="Y131" s="35"/>
      <c r="Z131" s="37"/>
    </row>
    <row r="132" spans="2:28" x14ac:dyDescent="0.25">
      <c r="B132" s="27">
        <v>45535</v>
      </c>
      <c r="C132" s="30">
        <f>Sales!U275</f>
        <v>12974524</v>
      </c>
      <c r="D132" s="40">
        <f>Returns!U276</f>
        <v>7833654</v>
      </c>
      <c r="E132" s="31">
        <f t="shared" si="1"/>
        <v>0.6037719765287729</v>
      </c>
      <c r="F132" s="35"/>
      <c r="G132" s="35"/>
      <c r="H132" s="35">
        <f t="shared" si="10"/>
        <v>7707855.1602386888</v>
      </c>
      <c r="I132" s="30"/>
      <c r="J132" s="30"/>
      <c r="K132" s="30">
        <f t="shared" si="11"/>
        <v>11384782.947562244</v>
      </c>
      <c r="L132" s="30"/>
      <c r="M132" s="30"/>
      <c r="N132" s="31">
        <f t="shared" si="12"/>
        <v>0.71897710135905923</v>
      </c>
      <c r="O132" s="37"/>
      <c r="P132" s="37"/>
      <c r="Q132" s="37">
        <f t="shared" si="13"/>
        <v>8185398.2432403481</v>
      </c>
      <c r="S132" s="35"/>
      <c r="T132" s="37"/>
      <c r="U132" s="35"/>
      <c r="V132" s="37"/>
      <c r="W132" s="44"/>
      <c r="X132" s="45"/>
      <c r="Y132" s="35"/>
      <c r="Z132" s="37"/>
    </row>
    <row r="133" spans="2:28" x14ac:dyDescent="0.25">
      <c r="B133" s="27">
        <v>45565</v>
      </c>
      <c r="C133" s="30">
        <f>Sales!U276</f>
        <v>12803219</v>
      </c>
      <c r="D133" s="40">
        <f>Returns!U277</f>
        <v>7527044</v>
      </c>
      <c r="E133" s="31">
        <f t="shared" si="1"/>
        <v>0.58790246421622561</v>
      </c>
      <c r="F133" s="35"/>
      <c r="G133" s="35"/>
      <c r="H133" s="35">
        <f t="shared" si="10"/>
        <v>7517174.9429521225</v>
      </c>
      <c r="I133" s="30"/>
      <c r="J133" s="30"/>
      <c r="K133" s="30">
        <f t="shared" si="11"/>
        <v>11513323.599745432</v>
      </c>
      <c r="L133" s="30"/>
      <c r="M133" s="30"/>
      <c r="N133" s="31">
        <f t="shared" si="12"/>
        <v>0.71492855104161579</v>
      </c>
      <c r="O133" s="37"/>
      <c r="P133" s="37"/>
      <c r="Q133" s="37">
        <f t="shared" si="13"/>
        <v>8231203.7588392412</v>
      </c>
      <c r="S133" s="35"/>
      <c r="T133" s="37"/>
      <c r="U133" s="35"/>
      <c r="V133" s="37"/>
      <c r="W133" s="44"/>
      <c r="X133" s="45"/>
      <c r="Y133" s="35"/>
      <c r="Z133" s="37"/>
    </row>
    <row r="134" spans="2:28" x14ac:dyDescent="0.25">
      <c r="B134" s="27">
        <v>45596</v>
      </c>
      <c r="C134" s="30">
        <f>Sales!U277</f>
        <v>12721759</v>
      </c>
      <c r="D134" s="40">
        <f>Returns!U278</f>
        <v>8857034</v>
      </c>
      <c r="E134" s="31">
        <f t="shared" ref="E134:E140" si="14">IFERROR(D134/C134,0)</f>
        <v>0.69621142799513813</v>
      </c>
      <c r="F134" s="35"/>
      <c r="G134" s="35"/>
      <c r="H134" s="35">
        <f t="shared" si="10"/>
        <v>8063271.1249052277</v>
      </c>
      <c r="I134" s="30"/>
      <c r="J134" s="30"/>
      <c r="K134" s="30">
        <f t="shared" si="11"/>
        <v>9556755.5222472884</v>
      </c>
      <c r="L134" s="30"/>
      <c r="M134" s="30"/>
      <c r="N134" s="31">
        <f t="shared" si="12"/>
        <v>0.88811808991261088</v>
      </c>
      <c r="O134" s="37"/>
      <c r="P134" s="37"/>
      <c r="Q134" s="37">
        <f t="shared" si="13"/>
        <v>8487527.4601800572</v>
      </c>
      <c r="S134" s="35"/>
      <c r="T134" s="37"/>
      <c r="U134" s="35"/>
      <c r="V134" s="37"/>
      <c r="W134" s="44"/>
      <c r="X134" s="45"/>
      <c r="Y134" s="35"/>
      <c r="Z134" s="37"/>
    </row>
    <row r="135" spans="2:28" x14ac:dyDescent="0.25">
      <c r="B135" s="27">
        <v>45626</v>
      </c>
      <c r="C135" s="30">
        <f>Sales!U278</f>
        <v>7915148</v>
      </c>
      <c r="D135" s="40">
        <f>Returns!U279</f>
        <v>6534271</v>
      </c>
      <c r="E135" s="31">
        <f t="shared" si="14"/>
        <v>0.82553996463490009</v>
      </c>
      <c r="F135" s="35"/>
      <c r="G135" s="35"/>
      <c r="H135" s="35">
        <f t="shared" si="10"/>
        <v>7613394.5486244</v>
      </c>
      <c r="I135" s="30"/>
      <c r="J135" s="30"/>
      <c r="K135" s="30">
        <f t="shared" si="11"/>
        <v>10374581.179053266</v>
      </c>
      <c r="L135" s="30"/>
      <c r="M135" s="30"/>
      <c r="N135" s="31">
        <f t="shared" si="12"/>
        <v>0.77954446152737278</v>
      </c>
      <c r="O135" s="37"/>
      <c r="P135" s="37"/>
      <c r="Q135" s="37">
        <f t="shared" si="13"/>
        <v>8087447.2987970943</v>
      </c>
      <c r="S135" s="35"/>
      <c r="T135" s="37"/>
      <c r="U135" s="35"/>
      <c r="V135" s="37"/>
      <c r="W135" s="44"/>
      <c r="X135" s="45"/>
      <c r="Y135" s="35"/>
      <c r="Z135" s="37"/>
    </row>
    <row r="136" spans="2:28" x14ac:dyDescent="0.25">
      <c r="B136" s="27">
        <v>45657</v>
      </c>
      <c r="C136" s="30">
        <f>Sales!U279</f>
        <v>8706657</v>
      </c>
      <c r="D136" s="40">
        <f>Returns!U280</f>
        <v>6642309</v>
      </c>
      <c r="E136" s="31">
        <f t="shared" si="14"/>
        <v>0.76290004303603554</v>
      </c>
      <c r="F136" s="35"/>
      <c r="G136" s="35"/>
      <c r="H136" s="35">
        <f t="shared" si="10"/>
        <v>6529670.7757185455</v>
      </c>
      <c r="I136" s="30"/>
      <c r="J136" s="30"/>
      <c r="K136" s="30">
        <f t="shared" si="11"/>
        <v>9793152.1907285973</v>
      </c>
      <c r="L136" s="30"/>
      <c r="M136" s="30"/>
      <c r="N136" s="31">
        <f t="shared" si="12"/>
        <v>0.81006729159198421</v>
      </c>
      <c r="O136" s="37"/>
      <c r="P136" s="37"/>
      <c r="Q136" s="37">
        <f t="shared" si="13"/>
        <v>7933112.271291622</v>
      </c>
      <c r="S136" s="35"/>
      <c r="T136" s="37"/>
      <c r="U136" s="35"/>
      <c r="V136" s="37"/>
      <c r="W136" s="44"/>
      <c r="X136" s="45"/>
      <c r="Y136" s="35"/>
      <c r="Z136" s="37"/>
    </row>
    <row r="137" spans="2:28" x14ac:dyDescent="0.25">
      <c r="B137" s="27">
        <v>45688</v>
      </c>
      <c r="C137" s="30">
        <f>Sales!U280</f>
        <v>11262653</v>
      </c>
      <c r="D137" s="40">
        <f>Returns!U281</f>
        <v>7439935</v>
      </c>
      <c r="E137" s="31">
        <f t="shared" si="14"/>
        <v>0.66058458872878356</v>
      </c>
      <c r="F137" s="35"/>
      <c r="G137" s="35"/>
      <c r="H137" s="35">
        <f t="shared" si="10"/>
        <v>7357984.7146420749</v>
      </c>
      <c r="I137" s="30"/>
      <c r="J137" s="30"/>
      <c r="K137" s="30">
        <f t="shared" si="11"/>
        <v>9916640.5175341833</v>
      </c>
      <c r="L137" s="30"/>
      <c r="M137" s="30"/>
      <c r="N137" s="31">
        <f t="shared" si="12"/>
        <v>0.78239511947077967</v>
      </c>
      <c r="O137" s="37"/>
      <c r="P137" s="37"/>
      <c r="Q137" s="37">
        <f t="shared" si="13"/>
        <v>7758731.1424649321</v>
      </c>
      <c r="S137" s="35"/>
      <c r="T137" s="37"/>
      <c r="U137" s="35"/>
      <c r="V137" s="37"/>
      <c r="W137" s="44"/>
      <c r="X137" s="45"/>
      <c r="Y137" s="35"/>
      <c r="Z137" s="37"/>
    </row>
    <row r="138" spans="2:28" x14ac:dyDescent="0.25">
      <c r="B138" s="27">
        <v>45716</v>
      </c>
      <c r="C138" s="30">
        <f>Sales!U281</f>
        <v>9965147</v>
      </c>
      <c r="D138" s="40">
        <f>Returns!U282</f>
        <v>5985981</v>
      </c>
      <c r="E138" s="31">
        <f t="shared" si="14"/>
        <v>0.60069169074977014</v>
      </c>
      <c r="F138" s="35"/>
      <c r="G138" s="35"/>
      <c r="H138" s="35">
        <f t="shared" si="10"/>
        <v>7023466.5054202583</v>
      </c>
      <c r="I138" s="30"/>
      <c r="J138" s="30"/>
      <c r="K138" s="30">
        <f t="shared" si="11"/>
        <v>10205591.251477767</v>
      </c>
      <c r="L138" s="30"/>
      <c r="M138" s="30"/>
      <c r="N138" s="31">
        <f t="shared" si="12"/>
        <v>0.77552533792965861</v>
      </c>
      <c r="O138" s="37"/>
      <c r="P138" s="37"/>
      <c r="Q138" s="37">
        <f t="shared" si="13"/>
        <v>7914694.604074263</v>
      </c>
      <c r="S138" s="35"/>
      <c r="T138" s="37"/>
      <c r="U138" s="35"/>
      <c r="V138" s="37"/>
      <c r="W138" s="44"/>
      <c r="X138" s="45"/>
      <c r="Y138" s="35"/>
      <c r="Z138" s="37"/>
    </row>
    <row r="139" spans="2:28" x14ac:dyDescent="0.25">
      <c r="B139" s="27">
        <v>45747</v>
      </c>
      <c r="C139" s="30">
        <f>Sales!U282</f>
        <v>10045039</v>
      </c>
      <c r="D139" s="40">
        <f>Returns!U283</f>
        <v>8693961</v>
      </c>
      <c r="E139" s="31">
        <f t="shared" si="14"/>
        <v>0.86549798363152197</v>
      </c>
      <c r="F139" s="35"/>
      <c r="G139" s="35"/>
      <c r="H139" s="35">
        <f t="shared" si="10"/>
        <v>8472808.4309997261</v>
      </c>
      <c r="I139" s="30"/>
      <c r="J139" s="30"/>
      <c r="K139" s="30">
        <f t="shared" si="11"/>
        <v>11844268.419014709</v>
      </c>
      <c r="L139" s="30"/>
      <c r="M139" s="30"/>
      <c r="N139" s="31">
        <f t="shared" si="12"/>
        <v>0.82097481790697624</v>
      </c>
      <c r="O139" s="37"/>
      <c r="P139" s="37"/>
      <c r="Q139" s="37">
        <f t="shared" si="13"/>
        <v>9723846.1085419506</v>
      </c>
      <c r="S139" s="35"/>
      <c r="T139" s="37"/>
      <c r="U139" s="35"/>
      <c r="V139" s="37"/>
      <c r="W139" s="44"/>
      <c r="X139" s="45"/>
      <c r="Y139" s="35"/>
      <c r="Z139" s="37"/>
    </row>
    <row r="140" spans="2:28" x14ac:dyDescent="0.25">
      <c r="B140" s="27">
        <v>45777</v>
      </c>
      <c r="C140" s="30">
        <f>Sales!U283</f>
        <v>10173110</v>
      </c>
      <c r="D140" s="40">
        <f>Returns!U284</f>
        <v>9069725</v>
      </c>
      <c r="E140" s="31">
        <f t="shared" si="14"/>
        <v>0.89153906720756981</v>
      </c>
      <c r="F140" s="35"/>
      <c r="G140" s="35"/>
      <c r="H140" s="35">
        <f t="shared" si="10"/>
        <v>9258683.638277879</v>
      </c>
      <c r="I140" s="30"/>
      <c r="J140" s="30"/>
      <c r="K140" s="30">
        <f t="shared" si="11"/>
        <v>10131972.663142245</v>
      </c>
      <c r="L140" s="30"/>
      <c r="M140" s="30"/>
      <c r="N140" s="31">
        <f t="shared" si="12"/>
        <v>0.99307814676972872</v>
      </c>
      <c r="O140" s="37"/>
      <c r="P140" s="37"/>
      <c r="Q140" s="39">
        <f t="shared" si="13"/>
        <v>10061840.635434853</v>
      </c>
      <c r="S140" s="35"/>
      <c r="T140" s="37"/>
      <c r="U140" s="35"/>
      <c r="V140" s="37"/>
      <c r="W140" s="44"/>
      <c r="X140" s="45"/>
      <c r="Y140" s="35"/>
      <c r="Z140" s="37"/>
    </row>
    <row r="141" spans="2:28" x14ac:dyDescent="0.25">
      <c r="B141" s="27"/>
      <c r="C141" s="30"/>
      <c r="D141" s="30"/>
      <c r="E141" s="31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2:28" x14ac:dyDescent="0.25">
      <c r="B142" s="27"/>
      <c r="C142" s="30"/>
      <c r="D142" s="30"/>
      <c r="E142" s="31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S142" s="65" t="s">
        <v>64</v>
      </c>
      <c r="T142" s="65"/>
      <c r="U142" s="65" t="s">
        <v>60</v>
      </c>
      <c r="V142" s="65"/>
      <c r="W142" s="65" t="s">
        <v>61</v>
      </c>
      <c r="X142" s="65"/>
      <c r="Y142" s="65" t="s">
        <v>62</v>
      </c>
      <c r="Z142" s="65"/>
      <c r="AA142" s="65" t="s">
        <v>68</v>
      </c>
      <c r="AB142" s="65"/>
    </row>
    <row r="143" spans="2:28" x14ac:dyDescent="0.25">
      <c r="B143" s="27"/>
      <c r="C143" s="30"/>
      <c r="D143" s="30"/>
      <c r="E143" s="31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S143" s="42" t="s">
        <v>55</v>
      </c>
      <c r="T143" s="43" t="s">
        <v>63</v>
      </c>
      <c r="U143" s="42" t="s">
        <v>55</v>
      </c>
      <c r="V143" s="43" t="s">
        <v>63</v>
      </c>
      <c r="W143" s="42" t="s">
        <v>55</v>
      </c>
      <c r="X143" s="43" t="s">
        <v>63</v>
      </c>
      <c r="Y143" s="42" t="s">
        <v>55</v>
      </c>
      <c r="Z143" s="43" t="s">
        <v>63</v>
      </c>
      <c r="AA143" s="42" t="s">
        <v>55</v>
      </c>
      <c r="AB143" s="43" t="s">
        <v>63</v>
      </c>
    </row>
    <row r="144" spans="2:28" x14ac:dyDescent="0.25">
      <c r="R144" t="s">
        <v>57</v>
      </c>
      <c r="S144" s="48">
        <f>AVERAGE(S105:S116)</f>
        <v>-9224939.6076766849</v>
      </c>
      <c r="T144" s="48">
        <f t="shared" ref="T144:X144" si="15">AVERAGE(T105:T116)</f>
        <v>-1466341.1828786433</v>
      </c>
      <c r="U144" s="48">
        <f t="shared" si="15"/>
        <v>9224939.6076766849</v>
      </c>
      <c r="V144" s="48">
        <f t="shared" si="15"/>
        <v>1466341.1828786433</v>
      </c>
      <c r="W144" s="49">
        <f t="shared" si="15"/>
        <v>0.13898247809952027</v>
      </c>
      <c r="X144" s="49">
        <f t="shared" si="15"/>
        <v>2.2091822819768243E-2</v>
      </c>
      <c r="Y144" s="48">
        <f>SQRT(AVERAGE(Y105:Y116))</f>
        <v>9224939.6076766849</v>
      </c>
      <c r="Z144" s="48">
        <f>SQRT(AVERAGE(Z105:Z116))</f>
        <v>1466341.1828786433</v>
      </c>
    </row>
    <row r="145" spans="18:28" x14ac:dyDescent="0.25">
      <c r="R145" t="s">
        <v>58</v>
      </c>
      <c r="S145" s="48">
        <f t="shared" ref="S145:X145" si="16">AVERAGE(S117:S128)</f>
        <v>-5746334.7297161669</v>
      </c>
      <c r="T145" s="48">
        <f t="shared" si="16"/>
        <v>-3721666.2515183166</v>
      </c>
      <c r="U145" s="48">
        <f t="shared" si="16"/>
        <v>5746334.7297161669</v>
      </c>
      <c r="V145" s="48">
        <f t="shared" si="16"/>
        <v>3721666.2515183166</v>
      </c>
      <c r="W145" s="49">
        <f t="shared" si="16"/>
        <v>8.2118159400471277E-2</v>
      </c>
      <c r="X145" s="49">
        <f t="shared" si="16"/>
        <v>5.3184577100441742E-2</v>
      </c>
      <c r="Y145" s="48">
        <f>SQRT(AVERAGE(Y117:Y128))</f>
        <v>5746334.7297161669</v>
      </c>
      <c r="Z145" s="48">
        <f>SQRT(AVERAGE(Z117:Z128))</f>
        <v>3721666.2515183166</v>
      </c>
    </row>
    <row r="146" spans="18:28" x14ac:dyDescent="0.25">
      <c r="R146" t="s">
        <v>59</v>
      </c>
      <c r="S146" s="56">
        <f t="shared" ref="S146:X146" si="17">AVERAGE(S129:S140)</f>
        <v>960395.8417789191</v>
      </c>
      <c r="T146" s="56">
        <f t="shared" si="17"/>
        <v>7799887.5228643715</v>
      </c>
      <c r="U146" s="56">
        <f t="shared" si="17"/>
        <v>960395.8417789191</v>
      </c>
      <c r="V146" s="56">
        <f t="shared" si="17"/>
        <v>7799887.5228643715</v>
      </c>
      <c r="W146" s="57">
        <f t="shared" si="17"/>
        <v>1.4003222997435217E-2</v>
      </c>
      <c r="X146" s="57">
        <f t="shared" si="17"/>
        <v>0.11372765227228605</v>
      </c>
      <c r="Y146" s="56">
        <f>SQRT(AVERAGE(Y129:Y140))</f>
        <v>960395.8417789191</v>
      </c>
      <c r="Z146" s="56">
        <f>SQRT(AVERAGE(Z129:Z140))</f>
        <v>7799887.5228643715</v>
      </c>
      <c r="AA146" s="52"/>
      <c r="AB146" s="52"/>
    </row>
    <row r="147" spans="18:28" x14ac:dyDescent="0.25">
      <c r="R147" t="s">
        <v>69</v>
      </c>
      <c r="S147" s="48">
        <f>AVERAGE(S144:S146)</f>
        <v>-4670292.8318713112</v>
      </c>
      <c r="T147" s="48">
        <f t="shared" ref="T147:X147" si="18">AVERAGE(T144:T146)</f>
        <v>870626.69615580386</v>
      </c>
      <c r="U147" s="48">
        <f t="shared" si="18"/>
        <v>5310556.72639059</v>
      </c>
      <c r="V147" s="48">
        <f t="shared" si="18"/>
        <v>4329298.3190871105</v>
      </c>
      <c r="W147" s="49">
        <f t="shared" si="18"/>
        <v>7.8367953499142259E-2</v>
      </c>
      <c r="X147" s="49">
        <f t="shared" si="18"/>
        <v>6.3001350730832018E-2</v>
      </c>
      <c r="Y147" s="48">
        <f>AVERAGE(Y144:Y146)</f>
        <v>5310556.72639059</v>
      </c>
      <c r="Z147" s="48">
        <f>AVERAGE(Z144:Z146)</f>
        <v>4329298.3190871105</v>
      </c>
      <c r="AA147" s="30">
        <f>SQRT(AVERAGE(Y105,Y117,Y129))</f>
        <v>6299265.4006672474</v>
      </c>
      <c r="AB147" s="30">
        <f>SQRT(AVERAGE(Z105,Z117,Z129))</f>
        <v>5060935.4050291153</v>
      </c>
    </row>
    <row r="148" spans="18:28" x14ac:dyDescent="0.25">
      <c r="R148" t="s">
        <v>70</v>
      </c>
      <c r="S148" s="48">
        <f>ABS(S147)</f>
        <v>4670292.8318713112</v>
      </c>
      <c r="T148" s="48">
        <f>ABS(T147)</f>
        <v>870626.69615580386</v>
      </c>
      <c r="U148" s="48"/>
      <c r="V148" s="48"/>
      <c r="W148" s="49"/>
      <c r="X148" s="49"/>
      <c r="AA148" s="30"/>
      <c r="AB148" s="30"/>
    </row>
    <row r="149" spans="18:28" x14ac:dyDescent="0.25">
      <c r="S149" s="65" t="s">
        <v>65</v>
      </c>
      <c r="T149" s="65"/>
      <c r="U149" s="65"/>
      <c r="V149" s="65"/>
      <c r="W149" s="65"/>
      <c r="X149" s="65"/>
      <c r="Y149" s="65"/>
      <c r="Z149" s="65"/>
    </row>
    <row r="150" spans="18:28" x14ac:dyDescent="0.25">
      <c r="S150" s="65" t="s">
        <v>64</v>
      </c>
      <c r="T150" s="65"/>
      <c r="U150" s="65" t="s">
        <v>60</v>
      </c>
      <c r="V150" s="65"/>
      <c r="W150" s="65" t="s">
        <v>61</v>
      </c>
      <c r="X150" s="65"/>
      <c r="Y150" s="65" t="s">
        <v>62</v>
      </c>
      <c r="Z150" s="65"/>
      <c r="AA150" s="65" t="s">
        <v>68</v>
      </c>
      <c r="AB150" s="65"/>
    </row>
    <row r="151" spans="18:28" x14ac:dyDescent="0.25">
      <c r="S151" s="42" t="s">
        <v>55</v>
      </c>
      <c r="T151" s="43" t="s">
        <v>63</v>
      </c>
      <c r="U151" s="42" t="s">
        <v>55</v>
      </c>
      <c r="V151" s="43" t="s">
        <v>63</v>
      </c>
      <c r="W151" s="42" t="s">
        <v>55</v>
      </c>
      <c r="X151" s="43" t="s">
        <v>63</v>
      </c>
      <c r="Y151" s="42" t="s">
        <v>55</v>
      </c>
      <c r="Z151" s="43" t="s">
        <v>63</v>
      </c>
      <c r="AA151" s="42" t="s">
        <v>55</v>
      </c>
      <c r="AB151" s="43" t="s">
        <v>63</v>
      </c>
    </row>
    <row r="152" spans="18:28" x14ac:dyDescent="0.25">
      <c r="R152" t="s">
        <v>57</v>
      </c>
      <c r="S152">
        <f t="shared" ref="S152:S154" si="19">IF(ABS(S144)&lt;=ABS(T144),1,2)</f>
        <v>2</v>
      </c>
      <c r="T152">
        <f t="shared" ref="T152:T154" si="20">IF(ABS(T144)&lt;=ABS(S144),1,2)</f>
        <v>1</v>
      </c>
      <c r="U152" s="50">
        <f>RANK(U144,$U144:$V144,1)</f>
        <v>2</v>
      </c>
      <c r="V152">
        <f>RANK(V144,$U144:$V144,1)</f>
        <v>1</v>
      </c>
      <c r="W152" s="50">
        <f>RANK(W144,$W144:$X144,1)</f>
        <v>2</v>
      </c>
      <c r="X152">
        <f>RANK(X144,$W144:$X144,1)</f>
        <v>1</v>
      </c>
      <c r="Y152" s="50">
        <f>RANK(Y144,$Y144:$Z144,1)</f>
        <v>2</v>
      </c>
      <c r="Z152">
        <f>RANK(Z144,$Y144:$Z144,1)</f>
        <v>1</v>
      </c>
    </row>
    <row r="153" spans="18:28" x14ac:dyDescent="0.25">
      <c r="R153" t="s">
        <v>58</v>
      </c>
      <c r="S153">
        <f t="shared" si="19"/>
        <v>2</v>
      </c>
      <c r="T153">
        <f t="shared" si="20"/>
        <v>1</v>
      </c>
      <c r="U153" s="50">
        <f t="shared" ref="U153:V154" si="21">RANK(U145,$U145:$V145,1)</f>
        <v>2</v>
      </c>
      <c r="V153">
        <f t="shared" si="21"/>
        <v>1</v>
      </c>
      <c r="W153" s="50">
        <f t="shared" ref="W153:X154" si="22">RANK(W145,$W145:$X145,1)</f>
        <v>2</v>
      </c>
      <c r="X153">
        <f t="shared" si="22"/>
        <v>1</v>
      </c>
      <c r="Y153" s="50">
        <f t="shared" ref="Y153:Z154" si="23">RANK(Y145,$Y145:$Z145,1)</f>
        <v>2</v>
      </c>
      <c r="Z153">
        <f t="shared" si="23"/>
        <v>1</v>
      </c>
    </row>
    <row r="154" spans="18:28" x14ac:dyDescent="0.25">
      <c r="R154" t="s">
        <v>59</v>
      </c>
      <c r="S154" s="52">
        <f t="shared" si="19"/>
        <v>1</v>
      </c>
      <c r="T154" s="59">
        <f t="shared" si="20"/>
        <v>2</v>
      </c>
      <c r="U154" s="58">
        <f t="shared" si="21"/>
        <v>1</v>
      </c>
      <c r="V154" s="52">
        <f t="shared" si="21"/>
        <v>2</v>
      </c>
      <c r="W154" s="58">
        <f t="shared" si="22"/>
        <v>1</v>
      </c>
      <c r="X154" s="52">
        <f t="shared" si="22"/>
        <v>2</v>
      </c>
      <c r="Y154" s="58">
        <f t="shared" si="23"/>
        <v>1</v>
      </c>
      <c r="Z154" s="52">
        <f t="shared" si="23"/>
        <v>2</v>
      </c>
      <c r="AA154" s="52"/>
      <c r="AB154" s="52"/>
    </row>
    <row r="155" spans="18:28" x14ac:dyDescent="0.25">
      <c r="R155" t="s">
        <v>69</v>
      </c>
      <c r="S155">
        <f>IF(ABS(S147)&lt;=ABS(T147),1,2)</f>
        <v>2</v>
      </c>
      <c r="T155">
        <f>IF(ABS(T147)&lt;=ABS(S147),1,2)</f>
        <v>1</v>
      </c>
      <c r="U155">
        <f>RANK(U147,$U147:$V147,1)</f>
        <v>2</v>
      </c>
      <c r="V155">
        <f>RANK(V147,$U147:$V147,1)</f>
        <v>1</v>
      </c>
      <c r="W155">
        <f>RANK(W147,$W147:$X147,1)</f>
        <v>2</v>
      </c>
      <c r="X155">
        <f>RANK(X147,$W147:$X147,1)</f>
        <v>1</v>
      </c>
      <c r="Y155">
        <f>RANK(Y147,$Y147:$Z147,1)</f>
        <v>2</v>
      </c>
      <c r="Z155">
        <f>RANK(Z147,$Y147:$Z147,1)</f>
        <v>1</v>
      </c>
      <c r="AA155">
        <f>RANK(AA147,$AA147:$AB147,1)</f>
        <v>2</v>
      </c>
      <c r="AB155">
        <f>RANK(AB147,$AA147:$AB147,1)</f>
        <v>1</v>
      </c>
    </row>
    <row r="157" spans="18:28" x14ac:dyDescent="0.25">
      <c r="S157" s="64" t="s">
        <v>66</v>
      </c>
      <c r="T157" s="64"/>
    </row>
    <row r="158" spans="18:28" x14ac:dyDescent="0.25">
      <c r="S158" s="42" t="s">
        <v>55</v>
      </c>
      <c r="T158" s="43" t="s">
        <v>63</v>
      </c>
      <c r="V158" s="52" t="s">
        <v>67</v>
      </c>
    </row>
    <row r="159" spans="18:28" x14ac:dyDescent="0.25">
      <c r="S159" s="51">
        <f>AVERAGE(S155,U155,W155,Y155)</f>
        <v>2</v>
      </c>
      <c r="T159" s="51">
        <f>AVERAGE(T155,V155,X155,Z155)</f>
        <v>1</v>
      </c>
      <c r="V159" s="53" t="str">
        <f>IF(S159&lt;=T159,$S$158,$T$158)</f>
        <v>Returns as %</v>
      </c>
    </row>
    <row r="162" spans="19:20" x14ac:dyDescent="0.25">
      <c r="S162" s="49"/>
      <c r="T162" s="49"/>
    </row>
  </sheetData>
  <mergeCells count="23">
    <mergeCell ref="S157:T157"/>
    <mergeCell ref="AA142:AB142"/>
    <mergeCell ref="S149:Z149"/>
    <mergeCell ref="S150:T150"/>
    <mergeCell ref="U150:V150"/>
    <mergeCell ref="W150:X150"/>
    <mergeCell ref="Y150:Z150"/>
    <mergeCell ref="AA150:AB150"/>
    <mergeCell ref="S142:T142"/>
    <mergeCell ref="U142:V142"/>
    <mergeCell ref="W142:X142"/>
    <mergeCell ref="Y142:Z142"/>
    <mergeCell ref="U103:V103"/>
    <mergeCell ref="W103:X103"/>
    <mergeCell ref="Y103:Z103"/>
    <mergeCell ref="F104:H104"/>
    <mergeCell ref="O104:Q104"/>
    <mergeCell ref="S103:T103"/>
    <mergeCell ref="C2:E2"/>
    <mergeCell ref="F2:Q2"/>
    <mergeCell ref="C3:E3"/>
    <mergeCell ref="F3:H3"/>
    <mergeCell ref="I3:Q3"/>
  </mergeCells>
  <pageMargins left="0.7" right="0.7" top="0.75" bottom="0.75" header="0.3" footer="0.3"/>
  <customProperties>
    <customPr name="OrphanNamesChecked" r:id="rId1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5963D-A98B-4C7A-A6C8-2CF5F8178E61}">
  <dimension ref="B2:AB162"/>
  <sheetViews>
    <sheetView topLeftCell="J1" workbookViewId="0">
      <pane ySplit="4" topLeftCell="A138" activePane="bottomLeft" state="frozen"/>
      <selection pane="bottomLeft" activeCell="R159" sqref="R159"/>
    </sheetView>
  </sheetViews>
  <sheetFormatPr defaultRowHeight="15" x14ac:dyDescent="0.25"/>
  <cols>
    <col min="2" max="2" width="14.7109375" bestFit="1" customWidth="1"/>
    <col min="3" max="17" width="13" customWidth="1"/>
    <col min="18" max="18" width="22.5703125" bestFit="1" customWidth="1"/>
    <col min="19" max="19" width="13.28515625" bestFit="1" customWidth="1"/>
    <col min="20" max="20" width="12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2.140625" bestFit="1" customWidth="1"/>
    <col min="25" max="26" width="20" bestFit="1" customWidth="1"/>
    <col min="27" max="28" width="14.7109375" customWidth="1"/>
  </cols>
  <sheetData>
    <row r="2" spans="2:17" x14ac:dyDescent="0.25">
      <c r="C2" s="61" t="s">
        <v>41</v>
      </c>
      <c r="D2" s="61"/>
      <c r="E2" s="61"/>
      <c r="F2" s="61" t="s">
        <v>44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x14ac:dyDescent="0.25">
      <c r="C3" s="62"/>
      <c r="D3" s="62"/>
      <c r="E3" s="62"/>
      <c r="F3" s="63" t="s">
        <v>55</v>
      </c>
      <c r="G3" s="63"/>
      <c r="H3" s="63"/>
      <c r="I3" s="63" t="s">
        <v>56</v>
      </c>
      <c r="J3" s="63"/>
      <c r="K3" s="63"/>
      <c r="L3" s="63"/>
      <c r="M3" s="63"/>
      <c r="N3" s="63"/>
      <c r="O3" s="63"/>
      <c r="P3" s="63"/>
      <c r="Q3" s="63"/>
    </row>
    <row r="4" spans="2:17" x14ac:dyDescent="0.25">
      <c r="B4" t="s">
        <v>0</v>
      </c>
      <c r="C4" s="26" t="s">
        <v>42</v>
      </c>
      <c r="D4" s="26" t="s">
        <v>43</v>
      </c>
      <c r="E4" s="26" t="s">
        <v>45</v>
      </c>
      <c r="F4" s="26" t="s">
        <v>49</v>
      </c>
      <c r="G4" s="26" t="s">
        <v>50</v>
      </c>
      <c r="H4" s="26" t="s">
        <v>51</v>
      </c>
      <c r="I4" s="26" t="s">
        <v>46</v>
      </c>
      <c r="J4" s="26" t="s">
        <v>47</v>
      </c>
      <c r="K4" s="26" t="s">
        <v>48</v>
      </c>
      <c r="L4" s="26" t="s">
        <v>52</v>
      </c>
      <c r="M4" s="26" t="s">
        <v>53</v>
      </c>
      <c r="N4" s="26" t="s">
        <v>54</v>
      </c>
      <c r="O4" s="26" t="s">
        <v>49</v>
      </c>
      <c r="P4" s="26" t="s">
        <v>50</v>
      </c>
      <c r="Q4" s="26" t="s">
        <v>51</v>
      </c>
    </row>
    <row r="5" spans="2:17" x14ac:dyDescent="0.25">
      <c r="B5" s="27">
        <v>41670</v>
      </c>
      <c r="C5" s="30">
        <f>Sales!V148</f>
        <v>47288</v>
      </c>
      <c r="D5" s="30">
        <f>Returns!V149</f>
        <v>56621</v>
      </c>
      <c r="E5" s="31">
        <f>IFERROR(D5/C5,0)</f>
        <v>1.1973650820504145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2:17" x14ac:dyDescent="0.25">
      <c r="B6" s="27">
        <v>41698</v>
      </c>
      <c r="C6" s="30">
        <f>Sales!V149</f>
        <v>59298</v>
      </c>
      <c r="D6" s="30">
        <f>Returns!V150</f>
        <v>42792</v>
      </c>
      <c r="E6" s="31">
        <f t="shared" ref="E6:E69" si="0">IFERROR(D6/C6,0)</f>
        <v>0.72164322574117168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2:17" x14ac:dyDescent="0.25">
      <c r="B7" s="27">
        <v>41729</v>
      </c>
      <c r="C7" s="30">
        <f>Sales!V150</f>
        <v>62557</v>
      </c>
      <c r="D7" s="30">
        <f>Returns!V151</f>
        <v>56687</v>
      </c>
      <c r="E7" s="31">
        <f t="shared" si="0"/>
        <v>0.90616557699378164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2:17" x14ac:dyDescent="0.25">
      <c r="B8" s="27">
        <v>41759</v>
      </c>
      <c r="C8" s="30">
        <f>Sales!V151</f>
        <v>82425</v>
      </c>
      <c r="D8" s="30">
        <f>Returns!V152</f>
        <v>55256</v>
      </c>
      <c r="E8" s="31">
        <f t="shared" si="0"/>
        <v>0.67037913254473769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2:17" x14ac:dyDescent="0.25">
      <c r="B9" s="27">
        <v>41790</v>
      </c>
      <c r="C9" s="30">
        <f>Sales!V152</f>
        <v>68266</v>
      </c>
      <c r="D9" s="30">
        <f>Returns!V153</f>
        <v>65441</v>
      </c>
      <c r="E9" s="31">
        <f t="shared" si="0"/>
        <v>0.95861775993906195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2:17" x14ac:dyDescent="0.25">
      <c r="B10" s="27">
        <v>41820</v>
      </c>
      <c r="C10" s="30">
        <f>Sales!V153</f>
        <v>87073</v>
      </c>
      <c r="D10" s="30">
        <f>Returns!V154</f>
        <v>64344</v>
      </c>
      <c r="E10" s="31">
        <f t="shared" si="0"/>
        <v>0.73896615483559769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2:17" x14ac:dyDescent="0.25">
      <c r="B11" s="27">
        <v>41851</v>
      </c>
      <c r="C11" s="30">
        <f>Sales!V154</f>
        <v>83763</v>
      </c>
      <c r="D11" s="30">
        <f>Returns!V155</f>
        <v>76728</v>
      </c>
      <c r="E11" s="31">
        <f t="shared" si="0"/>
        <v>0.91601303678235024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2:17" x14ac:dyDescent="0.25">
      <c r="B12" s="27">
        <v>41882</v>
      </c>
      <c r="C12" s="30">
        <f>Sales!V155</f>
        <v>81958</v>
      </c>
      <c r="D12" s="30">
        <f>Returns!V156</f>
        <v>67650</v>
      </c>
      <c r="E12" s="31">
        <f t="shared" si="0"/>
        <v>0.82542277752019322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2:17" x14ac:dyDescent="0.25">
      <c r="B13" s="27">
        <v>41912</v>
      </c>
      <c r="C13" s="30">
        <f>Sales!V156</f>
        <v>73214</v>
      </c>
      <c r="D13" s="30">
        <f>Returns!V157</f>
        <v>62223</v>
      </c>
      <c r="E13" s="31">
        <f t="shared" si="0"/>
        <v>0.84987843855000411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x14ac:dyDescent="0.25">
      <c r="B14" s="27">
        <v>41943</v>
      </c>
      <c r="C14" s="30">
        <f>Sales!V157</f>
        <v>65892</v>
      </c>
      <c r="D14" s="30">
        <f>Returns!V158</f>
        <v>62993</v>
      </c>
      <c r="E14" s="31">
        <f t="shared" si="0"/>
        <v>0.95600376373459606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2:17" x14ac:dyDescent="0.25">
      <c r="B15" s="27">
        <v>41973</v>
      </c>
      <c r="C15" s="30">
        <f>Sales!V158</f>
        <v>58640</v>
      </c>
      <c r="D15" s="30">
        <f>Returns!V159</f>
        <v>47086</v>
      </c>
      <c r="E15" s="31">
        <f t="shared" si="0"/>
        <v>0.80296725784447476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2:17" x14ac:dyDescent="0.25">
      <c r="B16" s="27">
        <v>42004</v>
      </c>
      <c r="C16" s="30">
        <f>Sales!V159</f>
        <v>67364</v>
      </c>
      <c r="D16" s="30">
        <f>Returns!V160</f>
        <v>48201</v>
      </c>
      <c r="E16" s="31">
        <f t="shared" si="0"/>
        <v>0.71553055044237279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2:17" x14ac:dyDescent="0.25">
      <c r="B17" s="27">
        <v>42035</v>
      </c>
      <c r="C17" s="30">
        <f>Sales!V160</f>
        <v>108595</v>
      </c>
      <c r="D17" s="30">
        <f>Returns!V161</f>
        <v>48471</v>
      </c>
      <c r="E17" s="31">
        <f t="shared" si="0"/>
        <v>0.4463465168746259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7" x14ac:dyDescent="0.25">
      <c r="B18" s="27">
        <v>42063</v>
      </c>
      <c r="C18" s="30">
        <f>Sales!V161</f>
        <v>116947</v>
      </c>
      <c r="D18" s="30">
        <f>Returns!V162</f>
        <v>45828</v>
      </c>
      <c r="E18" s="31">
        <f t="shared" si="0"/>
        <v>0.39186982137207454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2:17" x14ac:dyDescent="0.25">
      <c r="B19" s="27">
        <v>42094</v>
      </c>
      <c r="C19" s="30">
        <f>Sales!V162</f>
        <v>79615</v>
      </c>
      <c r="D19" s="30">
        <f>Returns!V163</f>
        <v>57269</v>
      </c>
      <c r="E19" s="31">
        <f t="shared" si="0"/>
        <v>0.7193242479432268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2:17" x14ac:dyDescent="0.25">
      <c r="B20" s="27">
        <v>42124</v>
      </c>
      <c r="C20" s="30">
        <f>Sales!V163</f>
        <v>73100</v>
      </c>
      <c r="D20" s="30">
        <f>Returns!V164</f>
        <v>61487</v>
      </c>
      <c r="E20" s="31">
        <f t="shared" si="0"/>
        <v>0.84113543091655263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2:17" x14ac:dyDescent="0.25">
      <c r="B21" s="27">
        <v>42155</v>
      </c>
      <c r="C21" s="30">
        <f>Sales!V164</f>
        <v>70702</v>
      </c>
      <c r="D21" s="30">
        <f>Returns!V165</f>
        <v>65961</v>
      </c>
      <c r="E21" s="31">
        <f t="shared" si="0"/>
        <v>0.93294390540578764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2:17" x14ac:dyDescent="0.25">
      <c r="B22" s="27">
        <v>42185</v>
      </c>
      <c r="C22" s="30">
        <f>Sales!V165</f>
        <v>84027</v>
      </c>
      <c r="D22" s="30">
        <f>Returns!V166</f>
        <v>65059</v>
      </c>
      <c r="E22" s="31">
        <f t="shared" si="0"/>
        <v>0.77426303450081524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2:17" x14ac:dyDescent="0.25">
      <c r="B23" s="27">
        <v>42216</v>
      </c>
      <c r="C23" s="30">
        <f>Sales!V166</f>
        <v>72398</v>
      </c>
      <c r="D23" s="30">
        <f>Returns!V167</f>
        <v>69177</v>
      </c>
      <c r="E23" s="31">
        <f t="shared" si="0"/>
        <v>0.95550982071327939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2:17" x14ac:dyDescent="0.25">
      <c r="B24" s="28">
        <v>42247</v>
      </c>
      <c r="C24" s="30">
        <f>Sales!V167</f>
        <v>47510</v>
      </c>
      <c r="D24" s="30">
        <f>Returns!V168</f>
        <v>59551</v>
      </c>
      <c r="E24" s="31">
        <f t="shared" si="0"/>
        <v>1.2534413807619449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2:17" x14ac:dyDescent="0.25">
      <c r="B25" s="28">
        <v>42277</v>
      </c>
      <c r="C25" s="30">
        <f>Sales!V168</f>
        <v>58731</v>
      </c>
      <c r="D25" s="30">
        <f>Returns!V169</f>
        <v>62435</v>
      </c>
      <c r="E25" s="31">
        <f t="shared" si="0"/>
        <v>1.0630672047130136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7" x14ac:dyDescent="0.25">
      <c r="B26" s="28">
        <v>42308</v>
      </c>
      <c r="C26" s="30">
        <f>Sales!V169</f>
        <v>58816</v>
      </c>
      <c r="D26" s="30">
        <f>Returns!V170</f>
        <v>61324</v>
      </c>
      <c r="E26" s="31">
        <f t="shared" si="0"/>
        <v>1.0426414581066377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2:17" x14ac:dyDescent="0.25">
      <c r="B27" s="28">
        <v>42338</v>
      </c>
      <c r="C27" s="30">
        <f>Sales!V170</f>
        <v>58357</v>
      </c>
      <c r="D27" s="30">
        <f>Returns!V171</f>
        <v>54932</v>
      </c>
      <c r="E27" s="31">
        <f t="shared" si="0"/>
        <v>0.94130952584951244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x14ac:dyDescent="0.25">
      <c r="B28" s="28">
        <v>42369</v>
      </c>
      <c r="C28" s="30">
        <f>Sales!V171</f>
        <v>54019</v>
      </c>
      <c r="D28" s="30">
        <f>Returns!V172</f>
        <v>50714</v>
      </c>
      <c r="E28" s="31">
        <f t="shared" si="0"/>
        <v>0.93881782335844799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2:17" x14ac:dyDescent="0.25">
      <c r="B29" s="27">
        <v>42400</v>
      </c>
      <c r="C29" s="30">
        <f>Sales!V172</f>
        <v>64058</v>
      </c>
      <c r="D29" s="30">
        <f>Returns!V173</f>
        <v>55731</v>
      </c>
      <c r="E29" s="31">
        <f t="shared" si="0"/>
        <v>0.87000842986043903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7" x14ac:dyDescent="0.25">
      <c r="B30" s="27">
        <v>42429</v>
      </c>
      <c r="C30" s="30">
        <f>Sales!V173</f>
        <v>64441</v>
      </c>
      <c r="D30" s="30">
        <f>Returns!V174</f>
        <v>62645</v>
      </c>
      <c r="E30" s="31">
        <f t="shared" si="0"/>
        <v>0.9721295448549836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2:17" x14ac:dyDescent="0.25">
      <c r="B31" s="27">
        <v>42460</v>
      </c>
      <c r="C31" s="30">
        <f>Sales!V174</f>
        <v>85192</v>
      </c>
      <c r="D31" s="30">
        <f>Returns!V175</f>
        <v>63367</v>
      </c>
      <c r="E31" s="31">
        <f t="shared" si="0"/>
        <v>0.74381397314301811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17" x14ac:dyDescent="0.25">
      <c r="B32" s="27">
        <v>42490</v>
      </c>
      <c r="C32" s="30">
        <f>Sales!V175</f>
        <v>84922</v>
      </c>
      <c r="D32" s="30">
        <f>Returns!V176</f>
        <v>80556</v>
      </c>
      <c r="E32" s="31">
        <f t="shared" si="0"/>
        <v>0.94858811615364691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2:17" x14ac:dyDescent="0.25">
      <c r="B33" s="27">
        <v>42521</v>
      </c>
      <c r="C33" s="30">
        <f>Sales!V176</f>
        <v>94408</v>
      </c>
      <c r="D33" s="30">
        <f>Returns!V177</f>
        <v>83076</v>
      </c>
      <c r="E33" s="31">
        <f t="shared" si="0"/>
        <v>0.87996779933903901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2:17" x14ac:dyDescent="0.25">
      <c r="B34" s="27">
        <v>42551</v>
      </c>
      <c r="C34" s="30">
        <f>Sales!V177</f>
        <v>98027</v>
      </c>
      <c r="D34" s="30">
        <f>Returns!V178</f>
        <v>76370</v>
      </c>
      <c r="E34" s="31">
        <f t="shared" si="0"/>
        <v>0.77907107225560301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2:17" x14ac:dyDescent="0.25">
      <c r="B35" s="27">
        <v>42582</v>
      </c>
      <c r="C35" s="30">
        <f>Sales!V178</f>
        <v>101371</v>
      </c>
      <c r="D35" s="30">
        <f>Returns!V179</f>
        <v>81730</v>
      </c>
      <c r="E35" s="31">
        <f t="shared" si="0"/>
        <v>0.80624636237188152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2:17" x14ac:dyDescent="0.25">
      <c r="B36" s="27">
        <v>42613</v>
      </c>
      <c r="C36" s="30">
        <f>Sales!V179</f>
        <v>80658</v>
      </c>
      <c r="D36" s="30">
        <f>Returns!V180</f>
        <v>91153</v>
      </c>
      <c r="E36" s="31">
        <f t="shared" si="0"/>
        <v>1.1301172853281758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2:17" x14ac:dyDescent="0.25">
      <c r="B37" s="27">
        <v>42643</v>
      </c>
      <c r="C37" s="30">
        <f>Sales!V180</f>
        <v>85303</v>
      </c>
      <c r="D37" s="30">
        <f>Returns!V181</f>
        <v>81211</v>
      </c>
      <c r="E37" s="31">
        <f t="shared" si="0"/>
        <v>0.95202982310118045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x14ac:dyDescent="0.25">
      <c r="B38" s="27">
        <v>42674</v>
      </c>
      <c r="C38" s="30">
        <f>Sales!V181</f>
        <v>65926</v>
      </c>
      <c r="D38" s="30">
        <f>Returns!V182</f>
        <v>70949</v>
      </c>
      <c r="E38" s="31">
        <f t="shared" si="0"/>
        <v>1.0761914874252951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2:17" x14ac:dyDescent="0.25">
      <c r="B39" s="27">
        <v>42704</v>
      </c>
      <c r="C39" s="30">
        <f>Sales!V182</f>
        <v>60233</v>
      </c>
      <c r="D39" s="30">
        <f>Returns!V183</f>
        <v>68356</v>
      </c>
      <c r="E39" s="31">
        <f t="shared" si="0"/>
        <v>1.1348596284428802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2:17" x14ac:dyDescent="0.25">
      <c r="B40" s="27">
        <v>42735</v>
      </c>
      <c r="C40" s="30">
        <f>Sales!V183</f>
        <v>69545</v>
      </c>
      <c r="D40" s="30">
        <f>Returns!V184</f>
        <v>59596</v>
      </c>
      <c r="E40" s="31">
        <f t="shared" si="0"/>
        <v>0.85694154863757277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2:17" x14ac:dyDescent="0.25">
      <c r="B41" s="27">
        <v>42766</v>
      </c>
      <c r="C41" s="30">
        <f>Sales!V184</f>
        <v>53747</v>
      </c>
      <c r="D41" s="30">
        <f>Returns!V185</f>
        <v>61162</v>
      </c>
      <c r="E41" s="31">
        <f t="shared" si="0"/>
        <v>1.1379611885314529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2:17" x14ac:dyDescent="0.25">
      <c r="B42" s="27">
        <v>42794</v>
      </c>
      <c r="C42" s="30">
        <f>Sales!V185</f>
        <v>56024</v>
      </c>
      <c r="D42" s="30">
        <f>Returns!V186</f>
        <v>54535</v>
      </c>
      <c r="E42" s="31">
        <f t="shared" si="0"/>
        <v>0.97342210481222335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2:17" x14ac:dyDescent="0.25">
      <c r="B43" s="27">
        <v>42825</v>
      </c>
      <c r="C43" s="30">
        <f>Sales!V186</f>
        <v>66808</v>
      </c>
      <c r="D43" s="30">
        <f>Returns!V187</f>
        <v>64110</v>
      </c>
      <c r="E43" s="31">
        <f t="shared" si="0"/>
        <v>0.95961561489641956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2:17" x14ac:dyDescent="0.25">
      <c r="B44" s="27">
        <v>42855</v>
      </c>
      <c r="C44" s="30">
        <f>Sales!V187</f>
        <v>76879</v>
      </c>
      <c r="D44" s="30">
        <f>Returns!V188</f>
        <v>81091</v>
      </c>
      <c r="E44" s="31">
        <f t="shared" si="0"/>
        <v>1.0547873931762901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7" x14ac:dyDescent="0.25">
      <c r="B45" s="27">
        <v>42886</v>
      </c>
      <c r="C45" s="30">
        <f>Sales!V188</f>
        <v>79476</v>
      </c>
      <c r="D45" s="30">
        <f>Returns!V189</f>
        <v>81462</v>
      </c>
      <c r="E45" s="31">
        <f t="shared" si="0"/>
        <v>1.0249886758266646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x14ac:dyDescent="0.25">
      <c r="B46" s="27">
        <v>42916</v>
      </c>
      <c r="C46" s="30">
        <f>Sales!V189</f>
        <v>90733</v>
      </c>
      <c r="D46" s="30">
        <f>Returns!V190</f>
        <v>79803</v>
      </c>
      <c r="E46" s="31">
        <f t="shared" si="0"/>
        <v>0.87953666251529217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7" x14ac:dyDescent="0.25">
      <c r="B47" s="27">
        <v>42947</v>
      </c>
      <c r="C47" s="30">
        <f>Sales!V190</f>
        <v>69950</v>
      </c>
      <c r="D47" s="30">
        <f>Returns!V191</f>
        <v>77133</v>
      </c>
      <c r="E47" s="31">
        <f t="shared" si="0"/>
        <v>1.102687634024303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7" x14ac:dyDescent="0.25">
      <c r="B48" s="27">
        <v>42978</v>
      </c>
      <c r="C48" s="30">
        <f>Sales!V191</f>
        <v>61664</v>
      </c>
      <c r="D48" s="30">
        <f>Returns!V192</f>
        <v>75193</v>
      </c>
      <c r="E48" s="31">
        <f t="shared" si="0"/>
        <v>1.2193986766995331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2:17" x14ac:dyDescent="0.25">
      <c r="B49" s="27">
        <v>43008</v>
      </c>
      <c r="C49" s="30">
        <f>Sales!V192</f>
        <v>73419</v>
      </c>
      <c r="D49" s="30">
        <f>Returns!V193</f>
        <v>72838</v>
      </c>
      <c r="E49" s="31">
        <f t="shared" si="0"/>
        <v>0.99208651711409856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2:17" x14ac:dyDescent="0.25">
      <c r="B50" s="27">
        <v>43039</v>
      </c>
      <c r="C50" s="30">
        <f>Sales!V193</f>
        <v>51788</v>
      </c>
      <c r="D50" s="30">
        <f>Returns!V194</f>
        <v>59824</v>
      </c>
      <c r="E50" s="31">
        <f t="shared" si="0"/>
        <v>1.1551710821039622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2:17" x14ac:dyDescent="0.25">
      <c r="B51" s="27">
        <v>43069</v>
      </c>
      <c r="C51" s="30">
        <f>Sales!V194</f>
        <v>53574</v>
      </c>
      <c r="D51" s="30">
        <f>Returns!V195</f>
        <v>59926</v>
      </c>
      <c r="E51" s="31">
        <f t="shared" si="0"/>
        <v>1.1185649755478404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2:17" x14ac:dyDescent="0.25">
      <c r="B52" s="27">
        <v>43100</v>
      </c>
      <c r="C52" s="30">
        <f>Sales!V195</f>
        <v>63832</v>
      </c>
      <c r="D52" s="30">
        <f>Returns!V196</f>
        <v>58530</v>
      </c>
      <c r="E52" s="31">
        <f t="shared" si="0"/>
        <v>0.91693821280862264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2:17" x14ac:dyDescent="0.25">
      <c r="B53" s="27">
        <v>43131</v>
      </c>
      <c r="C53" s="30">
        <f>Sales!V196</f>
        <v>58098</v>
      </c>
      <c r="D53" s="30">
        <f>Returns!V197</f>
        <v>56330</v>
      </c>
      <c r="E53" s="31">
        <f t="shared" si="0"/>
        <v>0.96956865985059726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2:17" x14ac:dyDescent="0.25">
      <c r="B54" s="27">
        <v>43159</v>
      </c>
      <c r="C54" s="30">
        <f>Sales!V197</f>
        <v>58520</v>
      </c>
      <c r="D54" s="30">
        <f>Returns!V198</f>
        <v>48753</v>
      </c>
      <c r="E54" s="31">
        <f t="shared" si="0"/>
        <v>0.83309979494190023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2:17" x14ac:dyDescent="0.25">
      <c r="B55" s="27">
        <v>43190</v>
      </c>
      <c r="C55" s="30">
        <f>Sales!V198</f>
        <v>77915</v>
      </c>
      <c r="D55" s="30">
        <f>Returns!V199</f>
        <v>68332</v>
      </c>
      <c r="E55" s="31">
        <f t="shared" si="0"/>
        <v>0.87700699480202782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2:17" x14ac:dyDescent="0.25">
      <c r="B56" s="27">
        <v>43220</v>
      </c>
      <c r="C56" s="30">
        <f>Sales!V199</f>
        <v>148795</v>
      </c>
      <c r="D56" s="30">
        <f>Returns!V200</f>
        <v>63387</v>
      </c>
      <c r="E56" s="31">
        <f t="shared" si="0"/>
        <v>0.42600221781645886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2:17" x14ac:dyDescent="0.25">
      <c r="B57" s="27">
        <v>43251</v>
      </c>
      <c r="C57" s="30">
        <f>Sales!V200</f>
        <v>95949</v>
      </c>
      <c r="D57" s="30">
        <f>Returns!V201</f>
        <v>99264</v>
      </c>
      <c r="E57" s="31">
        <f t="shared" si="0"/>
        <v>1.0345496044773785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7" x14ac:dyDescent="0.25">
      <c r="B58" s="27">
        <v>43281</v>
      </c>
      <c r="C58" s="30">
        <f>Sales!V201</f>
        <v>101491</v>
      </c>
      <c r="D58" s="30">
        <f>Returns!V202</f>
        <v>77080</v>
      </c>
      <c r="E58" s="31">
        <f t="shared" si="0"/>
        <v>0.75947620971317653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7" x14ac:dyDescent="0.25">
      <c r="B59" s="27">
        <v>43312</v>
      </c>
      <c r="C59" s="30">
        <f>Sales!V202</f>
        <v>84187</v>
      </c>
      <c r="D59" s="30">
        <f>Returns!V203</f>
        <v>80100</v>
      </c>
      <c r="E59" s="31">
        <f t="shared" si="0"/>
        <v>0.95145331226911523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7" x14ac:dyDescent="0.25">
      <c r="B60" s="27">
        <v>43343</v>
      </c>
      <c r="C60" s="30">
        <f>Sales!V203</f>
        <v>97096</v>
      </c>
      <c r="D60" s="30">
        <f>Returns!V204</f>
        <v>73184</v>
      </c>
      <c r="E60" s="31">
        <f t="shared" si="0"/>
        <v>0.753728268929719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7" x14ac:dyDescent="0.25">
      <c r="B61" s="27">
        <v>43373</v>
      </c>
      <c r="C61" s="30">
        <f>Sales!V204</f>
        <v>99694</v>
      </c>
      <c r="D61" s="30">
        <f>Returns!V205</f>
        <v>68344</v>
      </c>
      <c r="E61" s="31">
        <f t="shared" si="0"/>
        <v>0.68553774550123381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2:17" x14ac:dyDescent="0.25">
      <c r="B62" s="27">
        <v>43404</v>
      </c>
      <c r="C62" s="30">
        <f>Sales!V205</f>
        <v>76558</v>
      </c>
      <c r="D62" s="30">
        <f>Returns!V206</f>
        <v>70668</v>
      </c>
      <c r="E62" s="31">
        <f t="shared" si="0"/>
        <v>0.92306486585333991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2:17" x14ac:dyDescent="0.25">
      <c r="B63" s="27">
        <v>43434</v>
      </c>
      <c r="C63" s="30">
        <f>Sales!V206</f>
        <v>86991</v>
      </c>
      <c r="D63" s="30">
        <f>Returns!V207</f>
        <v>57003</v>
      </c>
      <c r="E63" s="31">
        <f t="shared" si="0"/>
        <v>0.65527468358795737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2:17" x14ac:dyDescent="0.25">
      <c r="B64" s="27">
        <v>43465</v>
      </c>
      <c r="C64" s="30">
        <f>Sales!V207</f>
        <v>99942</v>
      </c>
      <c r="D64" s="30">
        <f>Returns!V208</f>
        <v>58308</v>
      </c>
      <c r="E64" s="31">
        <f t="shared" si="0"/>
        <v>0.5834183826619439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2:17" x14ac:dyDescent="0.25">
      <c r="B65" s="27">
        <v>43496</v>
      </c>
      <c r="C65" s="30">
        <f>Sales!V208</f>
        <v>74599</v>
      </c>
      <c r="D65" s="30">
        <f>Returns!V209</f>
        <v>62997</v>
      </c>
      <c r="E65" s="31">
        <f t="shared" si="0"/>
        <v>0.84447512701242644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2:17" x14ac:dyDescent="0.25">
      <c r="B66" s="27">
        <v>43524</v>
      </c>
      <c r="C66" s="30">
        <f>Sales!V209</f>
        <v>56015</v>
      </c>
      <c r="D66" s="30">
        <f>Returns!V210</f>
        <v>49186</v>
      </c>
      <c r="E66" s="31">
        <f t="shared" si="0"/>
        <v>0.87808622690350802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2:17" x14ac:dyDescent="0.25">
      <c r="B67" s="27">
        <v>43555</v>
      </c>
      <c r="C67" s="30">
        <f>Sales!V210</f>
        <v>68159</v>
      </c>
      <c r="D67" s="30">
        <f>Returns!V211</f>
        <v>48067</v>
      </c>
      <c r="E67" s="31">
        <f t="shared" si="0"/>
        <v>0.70521867985152364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2:17" x14ac:dyDescent="0.25">
      <c r="B68" s="27">
        <v>43585</v>
      </c>
      <c r="C68" s="30">
        <f>Sales!V211</f>
        <v>54788</v>
      </c>
      <c r="D68" s="30">
        <f>Returns!V212</f>
        <v>56099</v>
      </c>
      <c r="E68" s="31">
        <f t="shared" si="0"/>
        <v>1.0239285975031029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2:17" x14ac:dyDescent="0.25">
      <c r="B69" s="27">
        <v>43616</v>
      </c>
      <c r="C69" s="30">
        <f>Sales!V212</f>
        <v>67566</v>
      </c>
      <c r="D69" s="30">
        <f>Returns!V213</f>
        <v>56555</v>
      </c>
      <c r="E69" s="31">
        <f t="shared" si="0"/>
        <v>0.83703341917532492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2:17" x14ac:dyDescent="0.25">
      <c r="B70" s="27">
        <v>43646</v>
      </c>
      <c r="C70" s="30">
        <f>Sales!V213</f>
        <v>79339</v>
      </c>
      <c r="D70" s="30">
        <f>Returns!V214</f>
        <v>51154</v>
      </c>
      <c r="E70" s="31">
        <f t="shared" ref="E70:E133" si="1">IFERROR(D70/C70,0)</f>
        <v>0.64475226559447429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2:17" x14ac:dyDescent="0.25">
      <c r="B71" s="27">
        <v>43677</v>
      </c>
      <c r="C71" s="30">
        <f>Sales!V214</f>
        <v>60942</v>
      </c>
      <c r="D71" s="30">
        <f>Returns!V215</f>
        <v>49142</v>
      </c>
      <c r="E71" s="31">
        <f t="shared" si="1"/>
        <v>0.80637327294804895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2:17" x14ac:dyDescent="0.25">
      <c r="B72" s="27">
        <v>43708</v>
      </c>
      <c r="C72" s="30">
        <f>Sales!V215</f>
        <v>67857</v>
      </c>
      <c r="D72" s="30">
        <f>Returns!V216</f>
        <v>56318</v>
      </c>
      <c r="E72" s="31">
        <f t="shared" si="1"/>
        <v>0.82995122094993889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x14ac:dyDescent="0.25">
      <c r="B73" s="27">
        <v>43738</v>
      </c>
      <c r="C73" s="30">
        <f>Sales!V216</f>
        <v>469900</v>
      </c>
      <c r="D73" s="30">
        <f>Returns!V217</f>
        <v>68174</v>
      </c>
      <c r="E73" s="31">
        <f t="shared" si="1"/>
        <v>0.14508193232602681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2:17" x14ac:dyDescent="0.25">
      <c r="B74" s="27">
        <v>43769</v>
      </c>
      <c r="C74" s="30">
        <f>Sales!V217</f>
        <v>-427052</v>
      </c>
      <c r="D74" s="30">
        <f>Returns!V218</f>
        <v>82028</v>
      </c>
      <c r="E74" s="31">
        <f t="shared" si="1"/>
        <v>-0.19207965306332719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2:17" x14ac:dyDescent="0.25">
      <c r="B75" s="27">
        <v>43799</v>
      </c>
      <c r="C75" s="30">
        <f>Sales!V218</f>
        <v>45122</v>
      </c>
      <c r="D75" s="30">
        <f>Returns!V219</f>
        <v>65279</v>
      </c>
      <c r="E75" s="31">
        <f t="shared" si="1"/>
        <v>1.4467222197597625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2:17" x14ac:dyDescent="0.25">
      <c r="B76" s="27">
        <v>43830</v>
      </c>
      <c r="C76" s="30">
        <f>Sales!V219</f>
        <v>67170</v>
      </c>
      <c r="D76" s="30">
        <f>Returns!V220</f>
        <v>62270</v>
      </c>
      <c r="E76" s="31">
        <f t="shared" si="1"/>
        <v>0.92705076671132947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2:17" x14ac:dyDescent="0.25">
      <c r="B77" s="27">
        <v>43861</v>
      </c>
      <c r="C77" s="30">
        <f>Sales!V220</f>
        <v>119632</v>
      </c>
      <c r="D77" s="30">
        <f>Returns!V221</f>
        <v>77159</v>
      </c>
      <c r="E77" s="31">
        <f t="shared" si="1"/>
        <v>0.64496957335829874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2:17" x14ac:dyDescent="0.25">
      <c r="B78" s="27">
        <v>43890</v>
      </c>
      <c r="C78" s="30">
        <f>Sales!V221</f>
        <v>119646</v>
      </c>
      <c r="D78" s="30">
        <f>Returns!V222</f>
        <v>75692</v>
      </c>
      <c r="E78" s="31">
        <f t="shared" si="1"/>
        <v>0.63263293382143992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2:17" x14ac:dyDescent="0.25">
      <c r="B79" s="29">
        <v>43921</v>
      </c>
      <c r="C79" s="30">
        <f>Sales!V222</f>
        <v>140838</v>
      </c>
      <c r="D79" s="30">
        <f>Returns!V223</f>
        <v>68181.846853346025</v>
      </c>
      <c r="E79" s="31">
        <f t="shared" si="1"/>
        <v>0.48411541525260249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2:17" x14ac:dyDescent="0.25">
      <c r="B80" s="29">
        <v>43951</v>
      </c>
      <c r="C80" s="30">
        <f>Sales!V223</f>
        <v>16233</v>
      </c>
      <c r="D80" s="30">
        <f>Returns!V224</f>
        <v>70388.971860920981</v>
      </c>
      <c r="E80" s="31">
        <f t="shared" si="1"/>
        <v>4.3361653336364805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2:17" x14ac:dyDescent="0.25">
      <c r="B81" s="29">
        <v>43982</v>
      </c>
      <c r="C81" s="30">
        <f>Sales!V224</f>
        <v>37998</v>
      </c>
      <c r="D81" s="30">
        <f>Returns!V225</f>
        <v>67551.606006233385</v>
      </c>
      <c r="E81" s="31">
        <f t="shared" si="1"/>
        <v>1.777767408975035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2:17" x14ac:dyDescent="0.25">
      <c r="B82" s="29">
        <v>44012</v>
      </c>
      <c r="C82" s="30">
        <f>Sales!V225</f>
        <v>129660</v>
      </c>
      <c r="D82" s="30">
        <f>Returns!V226</f>
        <v>68552.957623795955</v>
      </c>
      <c r="E82" s="31">
        <f t="shared" si="1"/>
        <v>0.52871323171213913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2:17" x14ac:dyDescent="0.25">
      <c r="B83" s="29">
        <v>44043</v>
      </c>
      <c r="C83" s="30">
        <f>Sales!V226</f>
        <v>127141</v>
      </c>
      <c r="D83" s="30">
        <f>Returns!V227</f>
        <v>67059.470774466376</v>
      </c>
      <c r="E83" s="31">
        <f t="shared" si="1"/>
        <v>0.52744174400442323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2:17" x14ac:dyDescent="0.25">
      <c r="B84" s="29">
        <v>44074</v>
      </c>
      <c r="C84" s="30">
        <f>Sales!V227</f>
        <v>80076</v>
      </c>
      <c r="D84" s="30">
        <f>Returns!V228</f>
        <v>67015.146881237233</v>
      </c>
      <c r="E84" s="31">
        <f t="shared" si="1"/>
        <v>0.83689428644334429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2:17" x14ac:dyDescent="0.25">
      <c r="B85" s="27">
        <v>44104</v>
      </c>
      <c r="C85" s="30">
        <f>Sales!V228</f>
        <v>136945</v>
      </c>
      <c r="D85" s="30">
        <f>Returns!V229</f>
        <v>71176</v>
      </c>
      <c r="E85" s="31">
        <f t="shared" si="1"/>
        <v>0.51974150206287195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2:17" x14ac:dyDescent="0.25">
      <c r="B86" s="27">
        <v>44135</v>
      </c>
      <c r="C86" s="30">
        <f>Sales!V229</f>
        <v>72977</v>
      </c>
      <c r="D86" s="30">
        <f>Returns!V230</f>
        <v>74274</v>
      </c>
      <c r="E86" s="31">
        <f t="shared" si="1"/>
        <v>1.0177727229126985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2:17" x14ac:dyDescent="0.25">
      <c r="B87" s="27">
        <v>44165</v>
      </c>
      <c r="C87" s="30">
        <f>Sales!V230</f>
        <v>76591</v>
      </c>
      <c r="D87" s="30">
        <f>Returns!V231</f>
        <v>62960</v>
      </c>
      <c r="E87" s="31">
        <f t="shared" si="1"/>
        <v>0.82202869788878585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2:17" x14ac:dyDescent="0.25">
      <c r="B88" s="27">
        <v>44196</v>
      </c>
      <c r="C88" s="30">
        <f>Sales!V231</f>
        <v>83600</v>
      </c>
      <c r="D88" s="30">
        <f>Returns!V232</f>
        <v>60705</v>
      </c>
      <c r="E88" s="31">
        <f t="shared" si="1"/>
        <v>0.72613636363636369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2:17" x14ac:dyDescent="0.25">
      <c r="B89" s="27">
        <v>44227</v>
      </c>
      <c r="C89" s="30">
        <f>Sales!V232</f>
        <v>65202</v>
      </c>
      <c r="D89" s="30">
        <f>Returns!V233</f>
        <v>68084</v>
      </c>
      <c r="E89" s="31">
        <f t="shared" si="1"/>
        <v>1.0442010981258243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2:17" x14ac:dyDescent="0.25">
      <c r="B90" s="27">
        <v>44255</v>
      </c>
      <c r="C90" s="30">
        <f>Sales!V233</f>
        <v>90626</v>
      </c>
      <c r="D90" s="30">
        <f>Returns!V234</f>
        <v>57217</v>
      </c>
      <c r="E90" s="31">
        <f t="shared" si="1"/>
        <v>0.63135303334583892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2:17" x14ac:dyDescent="0.25">
      <c r="B91" s="27">
        <v>44286</v>
      </c>
      <c r="C91" s="30">
        <f>Sales!V234</f>
        <v>187211</v>
      </c>
      <c r="D91" s="30">
        <f>Returns!V235</f>
        <v>68917</v>
      </c>
      <c r="E91" s="31">
        <f t="shared" si="1"/>
        <v>0.36812473626015563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2:17" x14ac:dyDescent="0.25">
      <c r="B92" s="27">
        <v>44316</v>
      </c>
      <c r="C92" s="30">
        <f>Sales!V235</f>
        <v>115712</v>
      </c>
      <c r="D92" s="30">
        <f>Returns!V236</f>
        <v>72900</v>
      </c>
      <c r="E92" s="31">
        <f t="shared" si="1"/>
        <v>0.63001244469026552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2:17" x14ac:dyDescent="0.25">
      <c r="B93" s="27">
        <v>44347</v>
      </c>
      <c r="C93" s="30">
        <f>Sales!V236</f>
        <v>109770</v>
      </c>
      <c r="D93" s="30">
        <f>Returns!V237</f>
        <v>60881</v>
      </c>
      <c r="E93" s="31">
        <f t="shared" si="1"/>
        <v>0.5546233032704746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2:17" x14ac:dyDescent="0.25">
      <c r="B94" s="27">
        <v>44377</v>
      </c>
      <c r="C94" s="30">
        <f>Sales!V237</f>
        <v>94708</v>
      </c>
      <c r="D94" s="30">
        <f>Returns!V238</f>
        <v>57521</v>
      </c>
      <c r="E94" s="31">
        <f t="shared" si="1"/>
        <v>0.607351015753685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2:17" x14ac:dyDescent="0.25">
      <c r="B95" s="27">
        <v>44408</v>
      </c>
      <c r="C95" s="30">
        <f>Sales!V238</f>
        <v>149418</v>
      </c>
      <c r="D95" s="30">
        <f>Returns!V239</f>
        <v>56822</v>
      </c>
      <c r="E95" s="31">
        <f t="shared" si="1"/>
        <v>0.38028885408719165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2:17" x14ac:dyDescent="0.25">
      <c r="B96" s="27">
        <v>44439</v>
      </c>
      <c r="C96" s="30">
        <f>Sales!V239</f>
        <v>42703</v>
      </c>
      <c r="D96" s="30">
        <f>Returns!V240</f>
        <v>54020</v>
      </c>
      <c r="E96" s="31">
        <f t="shared" si="1"/>
        <v>1.2650165093787322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2:26" x14ac:dyDescent="0.25">
      <c r="B97" s="27">
        <v>44469</v>
      </c>
      <c r="C97" s="30">
        <f>Sales!V240</f>
        <v>57032</v>
      </c>
      <c r="D97" s="30">
        <f>Returns!V241</f>
        <v>50445</v>
      </c>
      <c r="E97" s="31">
        <f t="shared" si="1"/>
        <v>0.88450343666713427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2:26" x14ac:dyDescent="0.25">
      <c r="B98" s="27">
        <v>44500</v>
      </c>
      <c r="C98" s="30">
        <f>Sales!V241</f>
        <v>32587</v>
      </c>
      <c r="D98" s="30">
        <f>Returns!V242</f>
        <v>50763</v>
      </c>
      <c r="E98" s="31">
        <f t="shared" si="1"/>
        <v>1.5577684352655967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2:26" x14ac:dyDescent="0.25">
      <c r="B99" s="27">
        <v>44530</v>
      </c>
      <c r="C99" s="30">
        <f>Sales!V242</f>
        <v>572781</v>
      </c>
      <c r="D99" s="30">
        <f>Returns!V243</f>
        <v>48522</v>
      </c>
      <c r="E99" s="31">
        <f t="shared" si="1"/>
        <v>8.4713005494246499E-2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2:26" x14ac:dyDescent="0.25">
      <c r="B100" s="27">
        <v>44561</v>
      </c>
      <c r="C100" s="30">
        <f>Sales!V243</f>
        <v>111257</v>
      </c>
      <c r="D100" s="30">
        <f>Returns!V244</f>
        <v>43282.999999999993</v>
      </c>
      <c r="E100" s="31">
        <f t="shared" si="1"/>
        <v>0.3890361954753408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26" x14ac:dyDescent="0.25">
      <c r="B101" s="27">
        <v>44592</v>
      </c>
      <c r="C101" s="30">
        <f>Sales!V244</f>
        <v>65934</v>
      </c>
      <c r="D101" s="30">
        <f>Returns!V245</f>
        <v>41003</v>
      </c>
      <c r="E101" s="31">
        <f t="shared" si="1"/>
        <v>0.62187945521278853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26" x14ac:dyDescent="0.25">
      <c r="B102" s="27">
        <v>44620</v>
      </c>
      <c r="C102" s="30">
        <f>Sales!V245</f>
        <v>47590</v>
      </c>
      <c r="D102" s="30">
        <f>Returns!V246</f>
        <v>47499</v>
      </c>
      <c r="E102" s="31">
        <f t="shared" si="1"/>
        <v>0.99808783357848285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2:26" x14ac:dyDescent="0.25">
      <c r="B103" s="27">
        <v>44651</v>
      </c>
      <c r="C103" s="30">
        <f>Sales!V246</f>
        <v>86283</v>
      </c>
      <c r="D103" s="30">
        <f>Returns!V247</f>
        <v>55391</v>
      </c>
      <c r="E103" s="31">
        <f t="shared" si="1"/>
        <v>0.64196886988166846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S103" s="65" t="s">
        <v>64</v>
      </c>
      <c r="T103" s="65"/>
      <c r="U103" s="65" t="s">
        <v>60</v>
      </c>
      <c r="V103" s="65"/>
      <c r="W103" s="65" t="s">
        <v>61</v>
      </c>
      <c r="X103" s="65"/>
      <c r="Y103" s="65" t="s">
        <v>62</v>
      </c>
      <c r="Z103" s="65"/>
    </row>
    <row r="104" spans="2:26" x14ac:dyDescent="0.25">
      <c r="B104" s="32">
        <v>44681</v>
      </c>
      <c r="C104" s="33">
        <f>Sales!V247</f>
        <v>120200</v>
      </c>
      <c r="D104" s="33">
        <f>Returns!V248</f>
        <v>50091</v>
      </c>
      <c r="E104" s="34">
        <f t="shared" si="1"/>
        <v>0.41673044925124791</v>
      </c>
      <c r="F104" s="66" t="s">
        <v>55</v>
      </c>
      <c r="G104" s="66"/>
      <c r="H104" s="66"/>
      <c r="I104" s="33"/>
      <c r="J104" s="33"/>
      <c r="K104" s="33"/>
      <c r="L104" s="33"/>
      <c r="M104" s="33"/>
      <c r="N104" s="33"/>
      <c r="O104" s="67" t="s">
        <v>63</v>
      </c>
      <c r="P104" s="67"/>
      <c r="Q104" s="67"/>
      <c r="S104" s="42" t="s">
        <v>55</v>
      </c>
      <c r="T104" s="43" t="s">
        <v>63</v>
      </c>
      <c r="U104" s="42" t="s">
        <v>55</v>
      </c>
      <c r="V104" s="43" t="s">
        <v>63</v>
      </c>
      <c r="W104" s="42" t="s">
        <v>55</v>
      </c>
      <c r="X104" s="43" t="s">
        <v>63</v>
      </c>
      <c r="Y104" s="42" t="s">
        <v>55</v>
      </c>
      <c r="Z104" s="43" t="s">
        <v>63</v>
      </c>
    </row>
    <row r="105" spans="2:26" x14ac:dyDescent="0.25">
      <c r="B105" s="27">
        <v>44712</v>
      </c>
      <c r="C105" s="30">
        <f>Sales!V248</f>
        <v>80594</v>
      </c>
      <c r="D105" s="40">
        <f>Returns!V249</f>
        <v>58348</v>
      </c>
      <c r="E105" s="31">
        <f t="shared" si="1"/>
        <v>0.72397448941608555</v>
      </c>
      <c r="F105" s="35">
        <f>_xlfn.FORECAST.ETS($B105,$D$5:$D$104,$B$5:$B$104,12,1)</f>
        <v>52244.026904270751</v>
      </c>
      <c r="G105" s="35"/>
      <c r="H105" s="35"/>
      <c r="I105" s="30">
        <f>_xlfn.FORECAST.ETS($B105,$C$5:$C$104,$B$5:$B$104,12,1)</f>
        <v>104875.05880983328</v>
      </c>
      <c r="J105" s="30"/>
      <c r="K105" s="30"/>
      <c r="L105" s="31">
        <f>_xlfn.FORECAST.ETS($B105,$E$5:$E$104,$B$5:$B$104,12,1)</f>
        <v>0.72802844136689593</v>
      </c>
      <c r="M105" s="30"/>
      <c r="N105" s="30"/>
      <c r="O105" s="37">
        <f>I105*L105</f>
        <v>76352.025603584465</v>
      </c>
      <c r="P105" s="37"/>
      <c r="Q105" s="37"/>
      <c r="S105" s="35">
        <f>SUM(F108:F116)-SUM($D108:$D116)</f>
        <v>-66844.196048019978</v>
      </c>
      <c r="T105" s="37">
        <f>SUM(O108:O116)-SUM($D108:$D116)</f>
        <v>238906.54696711141</v>
      </c>
      <c r="U105" s="35">
        <f>ABS(S105)</f>
        <v>66844.196048019978</v>
      </c>
      <c r="V105" s="37">
        <f>ABS(T105)</f>
        <v>238906.54696711141</v>
      </c>
      <c r="W105" s="54">
        <f>U105/SUM(D108:D116)</f>
        <v>0.15985850886537234</v>
      </c>
      <c r="X105" s="55">
        <f>V105/SUM(D108:D116)</f>
        <v>0.57134720161644836</v>
      </c>
      <c r="Y105" s="35">
        <f>S105^2</f>
        <v>4468146545.3061295</v>
      </c>
      <c r="Z105" s="37">
        <f>T105^2</f>
        <v>57076338183.748611</v>
      </c>
    </row>
    <row r="106" spans="2:26" x14ac:dyDescent="0.25">
      <c r="B106" s="27">
        <v>44742</v>
      </c>
      <c r="C106" s="30">
        <f>Sales!V249</f>
        <v>160066</v>
      </c>
      <c r="D106" s="40">
        <f>Returns!V250</f>
        <v>52112</v>
      </c>
      <c r="E106" s="31">
        <f t="shared" si="1"/>
        <v>0.32556570414703934</v>
      </c>
      <c r="F106" s="35">
        <f t="shared" ref="F106:F116" si="2">_xlfn.FORECAST.ETS($B106,$D$5:$D$104,$B$5:$B$104,12,1)</f>
        <v>47181.860720616423</v>
      </c>
      <c r="G106" s="35"/>
      <c r="H106" s="35"/>
      <c r="I106" s="30">
        <f t="shared" ref="I106:I116" si="3">_xlfn.FORECAST.ETS($B106,$C$5:$C$104,$B$5:$B$104,12,1)</f>
        <v>120406.35957930061</v>
      </c>
      <c r="J106" s="30"/>
      <c r="K106" s="30"/>
      <c r="L106" s="31">
        <f t="shared" ref="L106:L116" si="4">_xlfn.FORECAST.ETS($B106,$E$5:$E$104,$B$5:$B$104,12,1)</f>
        <v>0.56891132874027228</v>
      </c>
      <c r="M106" s="30"/>
      <c r="N106" s="30"/>
      <c r="O106" s="37">
        <f t="shared" ref="O106:P121" si="5">I106*L106</f>
        <v>68500.542017038926</v>
      </c>
      <c r="P106" s="37"/>
      <c r="Q106" s="37"/>
      <c r="S106" s="35"/>
      <c r="T106" s="37"/>
      <c r="U106" s="35"/>
      <c r="V106" s="37"/>
      <c r="W106" s="44"/>
      <c r="X106" s="45"/>
      <c r="Y106" s="35"/>
      <c r="Z106" s="37"/>
    </row>
    <row r="107" spans="2:26" x14ac:dyDescent="0.25">
      <c r="B107" s="27">
        <v>44773</v>
      </c>
      <c r="C107" s="30">
        <f>Sales!V250</f>
        <v>66433</v>
      </c>
      <c r="D107" s="40">
        <f>Returns!V251</f>
        <v>54122</v>
      </c>
      <c r="E107" s="31">
        <f t="shared" si="1"/>
        <v>0.81468547258139778</v>
      </c>
      <c r="F107" s="35">
        <f t="shared" si="2"/>
        <v>54125.39220172786</v>
      </c>
      <c r="G107" s="35"/>
      <c r="H107" s="35"/>
      <c r="I107" s="30">
        <f t="shared" si="3"/>
        <v>119906.74798314813</v>
      </c>
      <c r="J107" s="30"/>
      <c r="K107" s="30"/>
      <c r="L107" s="31">
        <f t="shared" si="4"/>
        <v>0.69263239715035896</v>
      </c>
      <c r="M107" s="30"/>
      <c r="N107" s="30"/>
      <c r="O107" s="37">
        <f t="shared" si="5"/>
        <v>83051.298290071863</v>
      </c>
      <c r="P107" s="37"/>
      <c r="Q107" s="37"/>
      <c r="S107" s="35"/>
      <c r="T107" s="37"/>
      <c r="U107" s="35"/>
      <c r="V107" s="37"/>
      <c r="W107" s="44"/>
      <c r="X107" s="45"/>
      <c r="Y107" s="35"/>
      <c r="Z107" s="37"/>
    </row>
    <row r="108" spans="2:26" x14ac:dyDescent="0.25">
      <c r="B108" s="27">
        <v>44804</v>
      </c>
      <c r="C108" s="30">
        <f>Sales!V251</f>
        <v>59202</v>
      </c>
      <c r="D108" s="40">
        <f>Returns!V252</f>
        <v>51168</v>
      </c>
      <c r="E108" s="31">
        <f t="shared" si="1"/>
        <v>0.86429512516469043</v>
      </c>
      <c r="F108" s="35">
        <f t="shared" si="2"/>
        <v>50819.806204983608</v>
      </c>
      <c r="G108" s="35"/>
      <c r="H108" s="35"/>
      <c r="I108" s="30">
        <f t="shared" si="3"/>
        <v>97187.320626675049</v>
      </c>
      <c r="J108" s="30"/>
      <c r="K108" s="30"/>
      <c r="L108" s="31">
        <f t="shared" si="4"/>
        <v>0.84779506734749044</v>
      </c>
      <c r="M108" s="30"/>
      <c r="N108" s="30"/>
      <c r="O108" s="37">
        <f t="shared" si="5"/>
        <v>82394.931036014124</v>
      </c>
      <c r="P108" s="37"/>
      <c r="Q108" s="37"/>
      <c r="S108" s="35"/>
      <c r="T108" s="37"/>
      <c r="U108" s="35"/>
      <c r="V108" s="37"/>
      <c r="W108" s="44"/>
      <c r="X108" s="45"/>
      <c r="Y108" s="35"/>
      <c r="Z108" s="37"/>
    </row>
    <row r="109" spans="2:26" x14ac:dyDescent="0.25">
      <c r="B109" s="27">
        <v>44834</v>
      </c>
      <c r="C109" s="30">
        <f>Sales!V252</f>
        <v>87408</v>
      </c>
      <c r="D109" s="40">
        <f>Returns!V253</f>
        <v>45764</v>
      </c>
      <c r="E109" s="31">
        <f t="shared" si="1"/>
        <v>0.52356763682958085</v>
      </c>
      <c r="F109" s="35">
        <f t="shared" si="2"/>
        <v>46532.58735472463</v>
      </c>
      <c r="G109" s="35"/>
      <c r="H109" s="35"/>
      <c r="I109" s="30">
        <f t="shared" si="3"/>
        <v>144692.41234592616</v>
      </c>
      <c r="J109" s="30"/>
      <c r="K109" s="30"/>
      <c r="L109" s="31">
        <f t="shared" si="4"/>
        <v>0.72962365716235023</v>
      </c>
      <c r="M109" s="30"/>
      <c r="N109" s="30"/>
      <c r="O109" s="37">
        <f t="shared" si="5"/>
        <v>105571.00705947744</v>
      </c>
      <c r="P109" s="37"/>
      <c r="Q109" s="37"/>
      <c r="S109" s="35"/>
      <c r="T109" s="37"/>
      <c r="U109" s="35"/>
      <c r="V109" s="37"/>
      <c r="W109" s="44"/>
      <c r="X109" s="45"/>
      <c r="Y109" s="35"/>
      <c r="Z109" s="37"/>
    </row>
    <row r="110" spans="2:26" x14ac:dyDescent="0.25">
      <c r="B110" s="27">
        <v>44865</v>
      </c>
      <c r="C110" s="30">
        <f>Sales!V253</f>
        <v>86619</v>
      </c>
      <c r="D110" s="40">
        <f>Returns!V254</f>
        <v>50745</v>
      </c>
      <c r="E110" s="31">
        <f t="shared" si="1"/>
        <v>0.58584144356319057</v>
      </c>
      <c r="F110" s="35">
        <f t="shared" si="2"/>
        <v>42292.164043505698</v>
      </c>
      <c r="G110" s="35"/>
      <c r="H110" s="35"/>
      <c r="I110" s="30">
        <f t="shared" si="3"/>
        <v>44036.145171384022</v>
      </c>
      <c r="J110" s="30"/>
      <c r="K110" s="30"/>
      <c r="L110" s="31">
        <f t="shared" si="4"/>
        <v>0.79529265559971063</v>
      </c>
      <c r="M110" s="30"/>
      <c r="N110" s="30"/>
      <c r="O110" s="37">
        <f t="shared" si="5"/>
        <v>35021.622835724374</v>
      </c>
      <c r="P110" s="37"/>
      <c r="Q110" s="37"/>
      <c r="S110" s="35"/>
      <c r="T110" s="37"/>
      <c r="U110" s="35"/>
      <c r="V110" s="37"/>
      <c r="W110" s="44"/>
      <c r="X110" s="45"/>
      <c r="Y110" s="35"/>
      <c r="Z110" s="37"/>
    </row>
    <row r="111" spans="2:26" x14ac:dyDescent="0.25">
      <c r="B111" s="27">
        <v>44895</v>
      </c>
      <c r="C111" s="30">
        <f>Sales!V254</f>
        <v>61148</v>
      </c>
      <c r="D111" s="40">
        <f>Returns!V255</f>
        <v>42938</v>
      </c>
      <c r="E111" s="31">
        <f t="shared" si="1"/>
        <v>0.70219794596716167</v>
      </c>
      <c r="F111" s="35">
        <f t="shared" si="2"/>
        <v>33548.635543911761</v>
      </c>
      <c r="G111" s="35"/>
      <c r="H111" s="35"/>
      <c r="I111" s="30">
        <f t="shared" si="3"/>
        <v>152390.84383704877</v>
      </c>
      <c r="J111" s="30"/>
      <c r="K111" s="30"/>
      <c r="L111" s="31">
        <f t="shared" si="4"/>
        <v>0.72658516620555746</v>
      </c>
      <c r="M111" s="30"/>
      <c r="N111" s="30"/>
      <c r="O111" s="37">
        <f t="shared" si="5"/>
        <v>110724.92659754724</v>
      </c>
      <c r="P111" s="37"/>
      <c r="Q111" s="37"/>
      <c r="S111" s="35"/>
      <c r="T111" s="37"/>
      <c r="U111" s="35"/>
      <c r="V111" s="37"/>
      <c r="W111" s="44"/>
      <c r="X111" s="45"/>
      <c r="Y111" s="35"/>
      <c r="Z111" s="37"/>
    </row>
    <row r="112" spans="2:26" x14ac:dyDescent="0.25">
      <c r="B112" s="27">
        <v>44926</v>
      </c>
      <c r="C112" s="30">
        <f>Sales!V255</f>
        <v>522907</v>
      </c>
      <c r="D112" s="40">
        <f>Returns!V256</f>
        <v>41480</v>
      </c>
      <c r="E112" s="31">
        <f t="shared" si="1"/>
        <v>7.9325769209438776E-2</v>
      </c>
      <c r="F112" s="35">
        <f t="shared" si="2"/>
        <v>29263.685761440367</v>
      </c>
      <c r="G112" s="35"/>
      <c r="H112" s="35"/>
      <c r="I112" s="30">
        <f t="shared" si="3"/>
        <v>101729.90041237346</v>
      </c>
      <c r="J112" s="30"/>
      <c r="K112" s="30"/>
      <c r="L112" s="31">
        <f t="shared" si="4"/>
        <v>0.59803368375678911</v>
      </c>
      <c r="M112" s="30"/>
      <c r="N112" s="30"/>
      <c r="O112" s="37">
        <f t="shared" si="5"/>
        <v>60837.907091822999</v>
      </c>
      <c r="P112" s="37"/>
      <c r="Q112" s="37"/>
      <c r="S112" s="35"/>
      <c r="T112" s="37"/>
      <c r="U112" s="35"/>
      <c r="V112" s="37"/>
      <c r="W112" s="44"/>
      <c r="X112" s="45"/>
      <c r="Y112" s="35"/>
      <c r="Z112" s="37"/>
    </row>
    <row r="113" spans="2:26" x14ac:dyDescent="0.25">
      <c r="B113" s="27">
        <v>44957</v>
      </c>
      <c r="C113" s="30">
        <f>Sales!V256</f>
        <v>165690</v>
      </c>
      <c r="D113" s="40">
        <f>Returns!V257</f>
        <v>43932</v>
      </c>
      <c r="E113" s="31">
        <f t="shared" si="1"/>
        <v>0.26514575411913816</v>
      </c>
      <c r="F113" s="35">
        <f t="shared" si="2"/>
        <v>31259.374664137729</v>
      </c>
      <c r="G113" s="35"/>
      <c r="H113" s="35"/>
      <c r="I113" s="30">
        <f t="shared" si="3"/>
        <v>102355.42125242524</v>
      </c>
      <c r="J113" s="30"/>
      <c r="K113" s="30"/>
      <c r="L113" s="31">
        <f t="shared" si="4"/>
        <v>0.57318819015050337</v>
      </c>
      <c r="M113" s="30"/>
      <c r="N113" s="30"/>
      <c r="O113" s="37">
        <f t="shared" si="5"/>
        <v>58668.918659769988</v>
      </c>
      <c r="P113" s="37"/>
      <c r="Q113" s="37"/>
      <c r="S113" s="35"/>
      <c r="T113" s="37"/>
      <c r="U113" s="35"/>
      <c r="V113" s="37"/>
      <c r="W113" s="44"/>
      <c r="X113" s="45"/>
      <c r="Y113" s="35"/>
      <c r="Z113" s="37"/>
    </row>
    <row r="114" spans="2:26" x14ac:dyDescent="0.25">
      <c r="B114" s="27">
        <v>44985</v>
      </c>
      <c r="C114" s="30">
        <f>Sales!V257</f>
        <v>78782</v>
      </c>
      <c r="D114" s="40">
        <f>Returns!V258</f>
        <v>46738</v>
      </c>
      <c r="E114" s="31">
        <f t="shared" si="1"/>
        <v>0.59325734304790434</v>
      </c>
      <c r="F114" s="35">
        <f t="shared" si="2"/>
        <v>30219.071537727246</v>
      </c>
      <c r="G114" s="35"/>
      <c r="H114" s="35"/>
      <c r="I114" s="30">
        <f t="shared" si="3"/>
        <v>103445.18779108116</v>
      </c>
      <c r="J114" s="30"/>
      <c r="K114" s="30"/>
      <c r="L114" s="31">
        <f t="shared" si="4"/>
        <v>0.53574572446081992</v>
      </c>
      <c r="M114" s="30"/>
      <c r="N114" s="30"/>
      <c r="O114" s="37">
        <f t="shared" si="5"/>
        <v>55420.317075118342</v>
      </c>
      <c r="P114" s="37"/>
      <c r="Q114" s="37"/>
      <c r="S114" s="35"/>
      <c r="T114" s="37"/>
      <c r="U114" s="35"/>
      <c r="V114" s="37"/>
      <c r="W114" s="44"/>
      <c r="X114" s="45"/>
      <c r="Y114" s="35"/>
      <c r="Z114" s="37"/>
    </row>
    <row r="115" spans="2:26" x14ac:dyDescent="0.25">
      <c r="B115" s="27">
        <v>45016</v>
      </c>
      <c r="C115" s="30">
        <f>Sales!V258</f>
        <v>76115</v>
      </c>
      <c r="D115" s="40">
        <f>Returns!V259</f>
        <v>44401</v>
      </c>
      <c r="E115" s="31">
        <f t="shared" si="1"/>
        <v>0.58334099717532684</v>
      </c>
      <c r="F115" s="35">
        <f t="shared" si="2"/>
        <v>37582.318983471305</v>
      </c>
      <c r="G115" s="35"/>
      <c r="H115" s="35"/>
      <c r="I115" s="30">
        <f t="shared" si="3"/>
        <v>122667.23399691279</v>
      </c>
      <c r="J115" s="30"/>
      <c r="K115" s="30"/>
      <c r="L115" s="31">
        <f t="shared" si="4"/>
        <v>0.56484883437863675</v>
      </c>
      <c r="M115" s="30"/>
      <c r="N115" s="30"/>
      <c r="O115" s="37">
        <f t="shared" si="5"/>
        <v>69288.444139607673</v>
      </c>
      <c r="P115" s="37"/>
      <c r="Q115" s="37"/>
      <c r="S115" s="35"/>
      <c r="T115" s="37"/>
      <c r="U115" s="35"/>
      <c r="V115" s="37"/>
      <c r="W115" s="44"/>
      <c r="X115" s="45"/>
      <c r="Y115" s="35"/>
      <c r="Z115" s="37"/>
    </row>
    <row r="116" spans="2:26" x14ac:dyDescent="0.25">
      <c r="B116" s="32">
        <v>45046</v>
      </c>
      <c r="C116" s="33">
        <f>Sales!V259</f>
        <v>73776</v>
      </c>
      <c r="D116" s="41">
        <f>Returns!V260</f>
        <v>50980</v>
      </c>
      <c r="E116" s="34">
        <f t="shared" si="1"/>
        <v>0.69101062676209069</v>
      </c>
      <c r="F116" s="36">
        <f t="shared" si="2"/>
        <v>49784.159858077641</v>
      </c>
      <c r="G116" s="36"/>
      <c r="H116" s="36"/>
      <c r="I116" s="33">
        <f t="shared" si="3"/>
        <v>113172.05513466719</v>
      </c>
      <c r="J116" s="33"/>
      <c r="K116" s="33"/>
      <c r="L116" s="34">
        <f t="shared" si="4"/>
        <v>0.69915203340503362</v>
      </c>
      <c r="M116" s="33"/>
      <c r="N116" s="33"/>
      <c r="O116" s="38">
        <f t="shared" si="5"/>
        <v>79124.472472029141</v>
      </c>
      <c r="P116" s="38"/>
      <c r="Q116" s="38"/>
      <c r="S116" s="36"/>
      <c r="T116" s="38"/>
      <c r="U116" s="36"/>
      <c r="V116" s="38"/>
      <c r="W116" s="46"/>
      <c r="X116" s="47"/>
      <c r="Y116" s="36"/>
      <c r="Z116" s="38"/>
    </row>
    <row r="117" spans="2:26" x14ac:dyDescent="0.25">
      <c r="B117" s="27">
        <v>45077</v>
      </c>
      <c r="C117" s="30">
        <f>Sales!V260</f>
        <v>107397</v>
      </c>
      <c r="D117" s="40">
        <f>Returns!V261</f>
        <v>55212</v>
      </c>
      <c r="E117" s="31">
        <f t="shared" si="1"/>
        <v>0.51409257241822393</v>
      </c>
      <c r="F117" s="35"/>
      <c r="G117" s="35">
        <f>_xlfn.FORECAST.ETS($B117,$D$5:$D$116,$B$5:$B$116,12,1)</f>
        <v>53074.283181730614</v>
      </c>
      <c r="H117" s="35"/>
      <c r="I117" s="30"/>
      <c r="J117" s="30">
        <f>_xlfn.FORECAST.ETS($B117,$C$5:$C$116,$B$5:$B$116,12,1)</f>
        <v>109148.8499168874</v>
      </c>
      <c r="K117" s="30"/>
      <c r="L117" s="30"/>
      <c r="M117" s="31">
        <f>_xlfn.FORECAST.ETS($B117,$E$5:$E$116,$B$5:$B$116,12,1)</f>
        <v>0.59440787016014074</v>
      </c>
      <c r="N117" s="30"/>
      <c r="O117" s="37"/>
      <c r="P117" s="37">
        <f>J117*M117</f>
        <v>64878.93540952589</v>
      </c>
      <c r="Q117" s="37"/>
      <c r="S117" s="35">
        <f>SUM(G120:G128)-SUM($D120:$D128)</f>
        <v>-67052.638285625901</v>
      </c>
      <c r="T117" s="37">
        <f>SUM(P120:P128)-SUM($D120:$D128)</f>
        <v>144477.50933420775</v>
      </c>
      <c r="U117" s="35">
        <f>ABS(S117)</f>
        <v>67052.638285625901</v>
      </c>
      <c r="V117" s="37">
        <f>ABS(T117)</f>
        <v>144477.50933420775</v>
      </c>
      <c r="W117" s="54">
        <f>U117/SUM(D120:D128)</f>
        <v>0.15913271522565081</v>
      </c>
      <c r="X117" s="55">
        <f>V117/SUM(D120:D128)</f>
        <v>0.34288133826227679</v>
      </c>
      <c r="Y117" s="35">
        <f>S117^2</f>
        <v>4496056301.0629845</v>
      </c>
      <c r="Z117" s="37">
        <f>T117^2</f>
        <v>20873750703.416084</v>
      </c>
    </row>
    <row r="118" spans="2:26" x14ac:dyDescent="0.25">
      <c r="B118" s="27">
        <v>45107</v>
      </c>
      <c r="C118" s="30">
        <f>Sales!V261</f>
        <v>127601</v>
      </c>
      <c r="D118" s="40">
        <f>Returns!V262</f>
        <v>50697</v>
      </c>
      <c r="E118" s="31">
        <f t="shared" si="1"/>
        <v>0.39730879852038775</v>
      </c>
      <c r="F118" s="35"/>
      <c r="G118" s="35">
        <f t="shared" ref="G118:G128" si="6">_xlfn.FORECAST.ETS($B118,$D$5:$D$116,$B$5:$B$116,12,1)</f>
        <v>47937.488305931431</v>
      </c>
      <c r="H118" s="35"/>
      <c r="I118" s="30"/>
      <c r="J118" s="30">
        <f t="shared" ref="J118:J128" si="7">_xlfn.FORECAST.ETS($B118,$C$5:$C$116,$B$5:$B$116,12,1)</f>
        <v>132510.8485483157</v>
      </c>
      <c r="K118" s="30"/>
      <c r="L118" s="30"/>
      <c r="M118" s="31">
        <f t="shared" ref="M118:M128" si="8">_xlfn.FORECAST.ETS($B118,$E$5:$E$116,$B$5:$B$116,12,1)</f>
        <v>0.43395706351837215</v>
      </c>
      <c r="N118" s="30"/>
      <c r="O118" s="37"/>
      <c r="P118" s="37">
        <f t="shared" si="5"/>
        <v>57504.018720354827</v>
      </c>
      <c r="Q118" s="37"/>
      <c r="S118" s="35"/>
      <c r="T118" s="37"/>
      <c r="U118" s="35"/>
      <c r="V118" s="37"/>
      <c r="W118" s="44"/>
      <c r="X118" s="45"/>
      <c r="Y118" s="35"/>
      <c r="Z118" s="37"/>
    </row>
    <row r="119" spans="2:26" x14ac:dyDescent="0.25">
      <c r="B119" s="27">
        <v>45138</v>
      </c>
      <c r="C119" s="30">
        <f>Sales!V262</f>
        <v>100742.99999999999</v>
      </c>
      <c r="D119" s="40">
        <f>Returns!V263</f>
        <v>51145</v>
      </c>
      <c r="E119" s="31">
        <f t="shared" si="1"/>
        <v>0.50767795281061723</v>
      </c>
      <c r="F119" s="35"/>
      <c r="G119" s="35">
        <f t="shared" si="6"/>
        <v>54805.464239161483</v>
      </c>
      <c r="H119" s="35"/>
      <c r="I119" s="30"/>
      <c r="J119" s="30">
        <f t="shared" si="7"/>
        <v>120489.84010093875</v>
      </c>
      <c r="K119" s="30"/>
      <c r="L119" s="30"/>
      <c r="M119" s="31">
        <f t="shared" si="8"/>
        <v>0.55689283232704689</v>
      </c>
      <c r="N119" s="30"/>
      <c r="O119" s="37"/>
      <c r="P119" s="37">
        <f t="shared" si="5"/>
        <v>67099.928320444771</v>
      </c>
      <c r="Q119" s="37"/>
      <c r="S119" s="35"/>
      <c r="T119" s="37"/>
      <c r="U119" s="35"/>
      <c r="V119" s="37"/>
      <c r="W119" s="44"/>
      <c r="X119" s="45"/>
      <c r="Y119" s="35"/>
      <c r="Z119" s="37"/>
    </row>
    <row r="120" spans="2:26" x14ac:dyDescent="0.25">
      <c r="B120" s="27">
        <v>45169</v>
      </c>
      <c r="C120" s="30">
        <f>Sales!V263</f>
        <v>21258</v>
      </c>
      <c r="D120" s="40">
        <f>Returns!V264</f>
        <v>48222</v>
      </c>
      <c r="E120" s="31">
        <f t="shared" si="1"/>
        <v>2.2684165961049958</v>
      </c>
      <c r="F120" s="35"/>
      <c r="G120" s="35">
        <f t="shared" si="6"/>
        <v>51435.93970385944</v>
      </c>
      <c r="H120" s="35"/>
      <c r="I120" s="30"/>
      <c r="J120" s="30">
        <f t="shared" si="7"/>
        <v>100024.24511574526</v>
      </c>
      <c r="K120" s="30"/>
      <c r="L120" s="30"/>
      <c r="M120" s="31">
        <f t="shared" si="8"/>
        <v>0.71077235894726609</v>
      </c>
      <c r="N120" s="30"/>
      <c r="O120" s="37"/>
      <c r="P120" s="37">
        <f t="shared" si="5"/>
        <v>71094.468652837822</v>
      </c>
      <c r="Q120" s="37"/>
      <c r="S120" s="35"/>
      <c r="T120" s="37"/>
      <c r="U120" s="35"/>
      <c r="V120" s="37"/>
      <c r="W120" s="44"/>
      <c r="X120" s="45"/>
      <c r="Y120" s="35"/>
      <c r="Z120" s="37"/>
    </row>
    <row r="121" spans="2:26" x14ac:dyDescent="0.25">
      <c r="B121" s="27">
        <v>45199</v>
      </c>
      <c r="C121" s="30">
        <f>Sales!V264</f>
        <v>80557</v>
      </c>
      <c r="D121" s="40">
        <f>Returns!V265</f>
        <v>51425</v>
      </c>
      <c r="E121" s="31">
        <f t="shared" si="1"/>
        <v>0.63836786374865007</v>
      </c>
      <c r="F121" s="35"/>
      <c r="G121" s="35">
        <f t="shared" si="6"/>
        <v>47080.11006357822</v>
      </c>
      <c r="H121" s="35"/>
      <c r="I121" s="30"/>
      <c r="J121" s="30">
        <f t="shared" si="7"/>
        <v>145173.19689009985</v>
      </c>
      <c r="K121" s="30"/>
      <c r="L121" s="30"/>
      <c r="M121" s="31">
        <f t="shared" si="8"/>
        <v>0.59127776512750407</v>
      </c>
      <c r="N121" s="30"/>
      <c r="O121" s="37"/>
      <c r="P121" s="37">
        <f t="shared" si="5"/>
        <v>85837.68341359336</v>
      </c>
      <c r="Q121" s="37"/>
      <c r="S121" s="35"/>
      <c r="T121" s="37"/>
      <c r="U121" s="35"/>
      <c r="V121" s="37"/>
      <c r="W121" s="44"/>
      <c r="X121" s="45"/>
      <c r="Y121" s="35"/>
      <c r="Z121" s="37"/>
    </row>
    <row r="122" spans="2:26" x14ac:dyDescent="0.25">
      <c r="B122" s="27">
        <v>45230</v>
      </c>
      <c r="C122" s="30">
        <f>Sales!V265</f>
        <v>72140</v>
      </c>
      <c r="D122" s="40">
        <f>Returns!V266</f>
        <v>42591</v>
      </c>
      <c r="E122" s="31">
        <f t="shared" si="1"/>
        <v>0.59039367895758244</v>
      </c>
      <c r="F122" s="35"/>
      <c r="G122" s="35">
        <f t="shared" si="6"/>
        <v>42777.58785384916</v>
      </c>
      <c r="H122" s="35"/>
      <c r="I122" s="30"/>
      <c r="J122" s="30">
        <f t="shared" si="7"/>
        <v>57091.416336032766</v>
      </c>
      <c r="K122" s="30"/>
      <c r="L122" s="30"/>
      <c r="M122" s="31">
        <f t="shared" si="8"/>
        <v>0.65579027232793119</v>
      </c>
      <c r="N122" s="30"/>
      <c r="O122" s="37"/>
      <c r="P122" s="37">
        <f t="shared" ref="P122:P128" si="9">J122*M122</f>
        <v>37439.995466594228</v>
      </c>
      <c r="Q122" s="37"/>
      <c r="S122" s="35"/>
      <c r="T122" s="37"/>
      <c r="U122" s="35"/>
      <c r="V122" s="37"/>
      <c r="W122" s="44"/>
      <c r="X122" s="45"/>
      <c r="Y122" s="35"/>
      <c r="Z122" s="37"/>
    </row>
    <row r="123" spans="2:26" x14ac:dyDescent="0.25">
      <c r="B123" s="27">
        <v>45260</v>
      </c>
      <c r="C123" s="30">
        <f>Sales!V266</f>
        <v>61130</v>
      </c>
      <c r="D123" s="40">
        <f>Returns!V267</f>
        <v>53179</v>
      </c>
      <c r="E123" s="31">
        <f t="shared" si="1"/>
        <v>0.86993292982169146</v>
      </c>
      <c r="F123" s="35"/>
      <c r="G123" s="35">
        <f t="shared" si="6"/>
        <v>33958.440030406018</v>
      </c>
      <c r="H123" s="35"/>
      <c r="I123" s="30"/>
      <c r="J123" s="30">
        <f t="shared" si="7"/>
        <v>148973.17690951616</v>
      </c>
      <c r="K123" s="30"/>
      <c r="L123" s="30"/>
      <c r="M123" s="31">
        <f t="shared" si="8"/>
        <v>0.58617735785626468</v>
      </c>
      <c r="N123" s="30"/>
      <c r="O123" s="37"/>
      <c r="P123" s="37">
        <f t="shared" si="9"/>
        <v>87324.703232274085</v>
      </c>
      <c r="Q123" s="37"/>
      <c r="S123" s="35"/>
      <c r="T123" s="37"/>
      <c r="U123" s="35"/>
      <c r="V123" s="37"/>
      <c r="W123" s="44"/>
      <c r="X123" s="45"/>
      <c r="Y123" s="35"/>
      <c r="Z123" s="37"/>
    </row>
    <row r="124" spans="2:26" x14ac:dyDescent="0.25">
      <c r="B124" s="27">
        <v>45291</v>
      </c>
      <c r="C124" s="30">
        <f>Sales!V267</f>
        <v>87462</v>
      </c>
      <c r="D124" s="40">
        <f>Returns!V268</f>
        <v>39025</v>
      </c>
      <c r="E124" s="31">
        <f t="shared" si="1"/>
        <v>0.4461937755825387</v>
      </c>
      <c r="F124" s="35"/>
      <c r="G124" s="35">
        <f t="shared" si="6"/>
        <v>29603.209083037364</v>
      </c>
      <c r="H124" s="35"/>
      <c r="I124" s="30"/>
      <c r="J124" s="30">
        <f t="shared" si="7"/>
        <v>161129.17144500886</v>
      </c>
      <c r="K124" s="30"/>
      <c r="L124" s="30"/>
      <c r="M124" s="31">
        <f t="shared" si="8"/>
        <v>0.4559529735115419</v>
      </c>
      <c r="N124" s="30"/>
      <c r="O124" s="37"/>
      <c r="P124" s="37">
        <f t="shared" si="9"/>
        <v>73467.324839802823</v>
      </c>
      <c r="Q124" s="37"/>
      <c r="S124" s="35"/>
      <c r="T124" s="37"/>
      <c r="U124" s="35"/>
      <c r="V124" s="37"/>
      <c r="W124" s="44"/>
      <c r="X124" s="45"/>
      <c r="Y124" s="35"/>
      <c r="Z124" s="37"/>
    </row>
    <row r="125" spans="2:26" x14ac:dyDescent="0.25">
      <c r="B125" s="27">
        <v>45322</v>
      </c>
      <c r="C125" s="30">
        <f>Sales!V268</f>
        <v>52173</v>
      </c>
      <c r="D125" s="40">
        <f>Returns!V269</f>
        <v>43474</v>
      </c>
      <c r="E125" s="31">
        <f t="shared" si="1"/>
        <v>0.83326624882602107</v>
      </c>
      <c r="F125" s="35"/>
      <c r="G125" s="35">
        <f t="shared" si="6"/>
        <v>31526.818610474595</v>
      </c>
      <c r="H125" s="35"/>
      <c r="I125" s="30"/>
      <c r="J125" s="30">
        <f t="shared" si="7"/>
        <v>118140.68744437408</v>
      </c>
      <c r="K125" s="30"/>
      <c r="L125" s="30"/>
      <c r="M125" s="31">
        <f t="shared" si="8"/>
        <v>0.43023541053481307</v>
      </c>
      <c r="N125" s="30"/>
      <c r="O125" s="37"/>
      <c r="P125" s="37">
        <f t="shared" si="9"/>
        <v>50828.307163495316</v>
      </c>
      <c r="Q125" s="37"/>
      <c r="S125" s="35"/>
      <c r="T125" s="37"/>
      <c r="U125" s="35"/>
      <c r="V125" s="37"/>
      <c r="W125" s="44"/>
      <c r="X125" s="45"/>
      <c r="Y125" s="35"/>
      <c r="Z125" s="37"/>
    </row>
    <row r="126" spans="2:26" x14ac:dyDescent="0.25">
      <c r="B126" s="27">
        <v>45351</v>
      </c>
      <c r="C126" s="30">
        <f>Sales!V269</f>
        <v>92186</v>
      </c>
      <c r="D126" s="40">
        <f>Returns!V270</f>
        <v>47135</v>
      </c>
      <c r="E126" s="31">
        <f t="shared" si="1"/>
        <v>0.5113032347644979</v>
      </c>
      <c r="F126" s="35"/>
      <c r="G126" s="35">
        <f t="shared" si="6"/>
        <v>30387.807848224682</v>
      </c>
      <c r="H126" s="35"/>
      <c r="I126" s="30"/>
      <c r="J126" s="30">
        <f t="shared" si="7"/>
        <v>109061.82824521825</v>
      </c>
      <c r="K126" s="30"/>
      <c r="L126" s="30"/>
      <c r="M126" s="31">
        <f t="shared" si="8"/>
        <v>0.39075470367235571</v>
      </c>
      <c r="N126" s="30"/>
      <c r="O126" s="37"/>
      <c r="P126" s="37">
        <f t="shared" si="9"/>
        <v>42616.422377925606</v>
      </c>
      <c r="Q126" s="37"/>
      <c r="S126" s="35"/>
      <c r="T126" s="37"/>
      <c r="U126" s="35"/>
      <c r="V126" s="37"/>
      <c r="W126" s="44"/>
      <c r="X126" s="45"/>
      <c r="Y126" s="35"/>
      <c r="Z126" s="37"/>
    </row>
    <row r="127" spans="2:26" x14ac:dyDescent="0.25">
      <c r="B127" s="27">
        <v>45382</v>
      </c>
      <c r="C127" s="30">
        <f>Sales!V270</f>
        <v>98239</v>
      </c>
      <c r="D127" s="40">
        <f>Returns!V271</f>
        <v>41469</v>
      </c>
      <c r="E127" s="31">
        <f t="shared" si="1"/>
        <v>0.42212359653498099</v>
      </c>
      <c r="F127" s="35"/>
      <c r="G127" s="35">
        <f t="shared" si="6"/>
        <v>37700.835470486869</v>
      </c>
      <c r="H127" s="35"/>
      <c r="I127" s="30"/>
      <c r="J127" s="30">
        <f t="shared" si="7"/>
        <v>125290.46003734951</v>
      </c>
      <c r="K127" s="30"/>
      <c r="L127" s="30"/>
      <c r="M127" s="31">
        <f t="shared" si="8"/>
        <v>0.41992604766762148</v>
      </c>
      <c r="N127" s="30"/>
      <c r="O127" s="37"/>
      <c r="P127" s="37">
        <f t="shared" si="9"/>
        <v>52612.727693942252</v>
      </c>
      <c r="Q127" s="37"/>
      <c r="S127" s="35"/>
      <c r="T127" s="37"/>
      <c r="U127" s="35"/>
      <c r="V127" s="37"/>
      <c r="W127" s="44"/>
      <c r="X127" s="45"/>
      <c r="Y127" s="35"/>
      <c r="Z127" s="37"/>
    </row>
    <row r="128" spans="2:26" x14ac:dyDescent="0.25">
      <c r="B128" s="32">
        <v>45412</v>
      </c>
      <c r="C128" s="33">
        <f>Sales!V271</f>
        <v>68713</v>
      </c>
      <c r="D128" s="41">
        <f>Returns!V272</f>
        <v>54843</v>
      </c>
      <c r="E128" s="34">
        <f t="shared" si="1"/>
        <v>0.79814591125405676</v>
      </c>
      <c r="F128" s="36"/>
      <c r="G128" s="36">
        <f t="shared" si="6"/>
        <v>49839.613050457738</v>
      </c>
      <c r="H128" s="36"/>
      <c r="I128" s="33"/>
      <c r="J128" s="33">
        <f t="shared" si="7"/>
        <v>116835.66616917141</v>
      </c>
      <c r="K128" s="33"/>
      <c r="L128" s="33"/>
      <c r="M128" s="34">
        <f t="shared" si="8"/>
        <v>0.55307491806635323</v>
      </c>
      <c r="N128" s="33"/>
      <c r="O128" s="38"/>
      <c r="P128" s="38">
        <f t="shared" si="9"/>
        <v>64618.876493742275</v>
      </c>
      <c r="Q128" s="38"/>
      <c r="S128" s="36"/>
      <c r="T128" s="38"/>
      <c r="U128" s="36"/>
      <c r="V128" s="38"/>
      <c r="W128" s="46"/>
      <c r="X128" s="47"/>
      <c r="Y128" s="36"/>
      <c r="Z128" s="38"/>
    </row>
    <row r="129" spans="2:28" x14ac:dyDescent="0.25">
      <c r="B129" s="27">
        <v>45443</v>
      </c>
      <c r="C129" s="30">
        <f>Sales!V272</f>
        <v>93432</v>
      </c>
      <c r="D129" s="40">
        <f>Returns!V273</f>
        <v>51321</v>
      </c>
      <c r="E129" s="31">
        <f t="shared" si="1"/>
        <v>0.54928718212175698</v>
      </c>
      <c r="F129" s="35"/>
      <c r="G129" s="35"/>
      <c r="H129" s="35">
        <f>_xlfn.FORECAST.ETS($B129,$D$5:$D$128,$B$5:$B$128,12,1)</f>
        <v>53341.274190672761</v>
      </c>
      <c r="I129" s="30"/>
      <c r="J129" s="30"/>
      <c r="K129" s="30">
        <f>_xlfn.FORECAST.ETS($B129,$C$5:$C$128,$B$5:$B$128,12,1)</f>
        <v>115672.86882675659</v>
      </c>
      <c r="L129" s="30"/>
      <c r="M129" s="30"/>
      <c r="N129" s="31">
        <f>_xlfn.FORECAST.ETS($B129,$E$5:$E$128,$B$5:$B$128,12,1)</f>
        <v>0.70021945835419686</v>
      </c>
      <c r="O129" s="37"/>
      <c r="P129" s="37"/>
      <c r="Q129" s="37">
        <f>K129*N129</f>
        <v>80996.393556147566</v>
      </c>
      <c r="S129" s="35">
        <f>SUM(H132:H140)-SUM($D132:$D140)</f>
        <v>9993.2166003986495</v>
      </c>
      <c r="T129" s="37">
        <f>SUM(Q132:Q140)-SUM($D132:$D140)</f>
        <v>268200.27136089792</v>
      </c>
      <c r="U129" s="35">
        <f>ABS(S129)</f>
        <v>9993.2166003986495</v>
      </c>
      <c r="V129" s="37">
        <f>ABS(T129)</f>
        <v>268200.27136089792</v>
      </c>
      <c r="W129" s="54">
        <f>U129/SUM(D132:D140)</f>
        <v>2.4416278633222935E-2</v>
      </c>
      <c r="X129" s="55">
        <f>V129/SUM(D132:D140)</f>
        <v>0.65528976473825795</v>
      </c>
      <c r="Y129" s="35">
        <f>S129^2</f>
        <v>99864378.02248314</v>
      </c>
      <c r="Z129" s="37">
        <f>T129^2</f>
        <v>71931385558.05928</v>
      </c>
    </row>
    <row r="130" spans="2:28" x14ac:dyDescent="0.25">
      <c r="B130" s="27">
        <v>45473</v>
      </c>
      <c r="C130" s="30">
        <f>Sales!V273</f>
        <v>79462</v>
      </c>
      <c r="D130" s="40">
        <f>Returns!V274</f>
        <v>44046</v>
      </c>
      <c r="E130" s="31">
        <f t="shared" si="1"/>
        <v>0.55430268556039364</v>
      </c>
      <c r="F130" s="35"/>
      <c r="G130" s="35"/>
      <c r="H130" s="35">
        <f t="shared" ref="H130:H140" si="10">_xlfn.FORECAST.ETS($B130,$D$5:$D$128,$B$5:$B$128,12,1)</f>
        <v>49114.225476161402</v>
      </c>
      <c r="I130" s="30"/>
      <c r="J130" s="30"/>
      <c r="K130" s="30">
        <f t="shared" ref="K130:K140" si="11">_xlfn.FORECAST.ETS($B130,$C$5:$C$128,$B$5:$B$128,12,1)</f>
        <v>138162.85150242952</v>
      </c>
      <c r="L130" s="30"/>
      <c r="M130" s="30"/>
      <c r="N130" s="31">
        <f t="shared" ref="N130:N140" si="12">_xlfn.FORECAST.ETS($B130,$E$5:$E$128,$B$5:$B$128,12,1)</f>
        <v>0.54106218287389141</v>
      </c>
      <c r="O130" s="37"/>
      <c r="P130" s="37"/>
      <c r="Q130" s="37">
        <f t="shared" ref="Q130:Q140" si="13">K130*N130</f>
        <v>74754.694025985824</v>
      </c>
      <c r="S130" s="35"/>
      <c r="T130" s="37"/>
      <c r="U130" s="35"/>
      <c r="V130" s="37"/>
      <c r="W130" s="44"/>
      <c r="X130" s="45"/>
      <c r="Y130" s="35"/>
      <c r="Z130" s="37"/>
    </row>
    <row r="131" spans="2:28" x14ac:dyDescent="0.25">
      <c r="B131" s="27">
        <v>45504</v>
      </c>
      <c r="C131" s="30">
        <f>Sales!V274</f>
        <v>67718</v>
      </c>
      <c r="D131" s="40">
        <f>Returns!V275</f>
        <v>49958</v>
      </c>
      <c r="E131" s="31">
        <f t="shared" si="1"/>
        <v>0.73773590478159423</v>
      </c>
      <c r="F131" s="35"/>
      <c r="G131" s="35"/>
      <c r="H131" s="35">
        <f t="shared" si="10"/>
        <v>50695.079058645759</v>
      </c>
      <c r="I131" s="30"/>
      <c r="J131" s="30"/>
      <c r="K131" s="30">
        <f t="shared" si="11"/>
        <v>123545.18888413133</v>
      </c>
      <c r="L131" s="30"/>
      <c r="M131" s="30"/>
      <c r="N131" s="31">
        <f t="shared" si="12"/>
        <v>0.66536362834793483</v>
      </c>
      <c r="O131" s="37"/>
      <c r="P131" s="37"/>
      <c r="Q131" s="37">
        <f t="shared" si="13"/>
        <v>82202.475140876573</v>
      </c>
      <c r="S131" s="35"/>
      <c r="T131" s="37"/>
      <c r="U131" s="35"/>
      <c r="V131" s="37"/>
      <c r="W131" s="44"/>
      <c r="X131" s="45"/>
      <c r="Y131" s="35"/>
      <c r="Z131" s="37"/>
    </row>
    <row r="132" spans="2:28" x14ac:dyDescent="0.25">
      <c r="B132" s="27">
        <v>45535</v>
      </c>
      <c r="C132" s="30">
        <f>Sales!V275</f>
        <v>40428</v>
      </c>
      <c r="D132" s="40">
        <f>Returns!V276</f>
        <v>51737</v>
      </c>
      <c r="E132" s="31">
        <f t="shared" si="1"/>
        <v>1.2797318690016819</v>
      </c>
      <c r="F132" s="35"/>
      <c r="G132" s="35"/>
      <c r="H132" s="35">
        <f t="shared" si="10"/>
        <v>49851.957010592821</v>
      </c>
      <c r="I132" s="30"/>
      <c r="J132" s="30"/>
      <c r="K132" s="30">
        <f t="shared" si="11"/>
        <v>95859.347300778245</v>
      </c>
      <c r="L132" s="30"/>
      <c r="M132" s="30"/>
      <c r="N132" s="31">
        <f t="shared" si="12"/>
        <v>0.82201475237480481</v>
      </c>
      <c r="O132" s="37"/>
      <c r="P132" s="37"/>
      <c r="Q132" s="37">
        <f t="shared" si="13"/>
        <v>78797.797634259638</v>
      </c>
      <c r="S132" s="35"/>
      <c r="T132" s="37"/>
      <c r="U132" s="35"/>
      <c r="V132" s="37"/>
      <c r="W132" s="44"/>
      <c r="X132" s="45"/>
      <c r="Y132" s="35"/>
      <c r="Z132" s="37"/>
    </row>
    <row r="133" spans="2:28" x14ac:dyDescent="0.25">
      <c r="B133" s="27">
        <v>45565</v>
      </c>
      <c r="C133" s="30">
        <f>Sales!V276</f>
        <v>60025</v>
      </c>
      <c r="D133" s="40">
        <f>Returns!V277</f>
        <v>44650</v>
      </c>
      <c r="E133" s="31">
        <f t="shared" si="1"/>
        <v>0.74385672636401501</v>
      </c>
      <c r="F133" s="35"/>
      <c r="G133" s="35"/>
      <c r="H133" s="35">
        <f t="shared" si="10"/>
        <v>50511.439939523443</v>
      </c>
      <c r="I133" s="30"/>
      <c r="J133" s="30"/>
      <c r="K133" s="30">
        <f t="shared" si="11"/>
        <v>142169.8137753362</v>
      </c>
      <c r="L133" s="30"/>
      <c r="M133" s="30"/>
      <c r="N133" s="31">
        <f t="shared" si="12"/>
        <v>0.70210476713657155</v>
      </c>
      <c r="O133" s="37"/>
      <c r="P133" s="37"/>
      <c r="Q133" s="37">
        <f t="shared" si="13"/>
        <v>99818.103994582169</v>
      </c>
      <c r="S133" s="35"/>
      <c r="T133" s="37"/>
      <c r="U133" s="35"/>
      <c r="V133" s="37"/>
      <c r="W133" s="44"/>
      <c r="X133" s="45"/>
      <c r="Y133" s="35"/>
      <c r="Z133" s="37"/>
    </row>
    <row r="134" spans="2:28" x14ac:dyDescent="0.25">
      <c r="B134" s="27">
        <v>45596</v>
      </c>
      <c r="C134" s="30">
        <f>Sales!V277</f>
        <v>63450</v>
      </c>
      <c r="D134" s="40">
        <f>Returns!V278</f>
        <v>46789</v>
      </c>
      <c r="E134" s="31">
        <f t="shared" ref="E134:E140" si="14">IFERROR(D134/C134,0)</f>
        <v>0.73741528762805364</v>
      </c>
      <c r="F134" s="35"/>
      <c r="G134" s="35"/>
      <c r="H134" s="35">
        <f t="shared" si="10"/>
        <v>50174.017322372791</v>
      </c>
      <c r="I134" s="30"/>
      <c r="J134" s="30"/>
      <c r="K134" s="30">
        <f t="shared" si="11"/>
        <v>63612.185460991932</v>
      </c>
      <c r="L134" s="30"/>
      <c r="M134" s="30"/>
      <c r="N134" s="31">
        <f t="shared" si="12"/>
        <v>0.76784835098399717</v>
      </c>
      <c r="O134" s="37"/>
      <c r="P134" s="37"/>
      <c r="Q134" s="37">
        <f t="shared" si="13"/>
        <v>48844.511708710852</v>
      </c>
      <c r="S134" s="35"/>
      <c r="T134" s="37"/>
      <c r="U134" s="35"/>
      <c r="V134" s="37"/>
      <c r="W134" s="44"/>
      <c r="X134" s="45"/>
      <c r="Y134" s="35"/>
      <c r="Z134" s="37"/>
    </row>
    <row r="135" spans="2:28" x14ac:dyDescent="0.25">
      <c r="B135" s="27">
        <v>45626</v>
      </c>
      <c r="C135" s="30">
        <f>Sales!V278</f>
        <v>61570</v>
      </c>
      <c r="D135" s="40">
        <f>Returns!V279</f>
        <v>41584</v>
      </c>
      <c r="E135" s="31">
        <f t="shared" si="14"/>
        <v>0.67539386064641871</v>
      </c>
      <c r="F135" s="35"/>
      <c r="G135" s="35"/>
      <c r="H135" s="35">
        <f t="shared" si="10"/>
        <v>47283.669272445659</v>
      </c>
      <c r="I135" s="30"/>
      <c r="J135" s="30"/>
      <c r="K135" s="30">
        <f t="shared" si="11"/>
        <v>142289.07783044368</v>
      </c>
      <c r="L135" s="30"/>
      <c r="M135" s="30"/>
      <c r="N135" s="31">
        <f t="shared" si="12"/>
        <v>0.6998386547428489</v>
      </c>
      <c r="O135" s="37"/>
      <c r="P135" s="37"/>
      <c r="Q135" s="37">
        <f t="shared" si="13"/>
        <v>99579.396813458225</v>
      </c>
      <c r="S135" s="35"/>
      <c r="T135" s="37"/>
      <c r="U135" s="35"/>
      <c r="V135" s="37"/>
      <c r="W135" s="44"/>
      <c r="X135" s="45"/>
      <c r="Y135" s="35"/>
      <c r="Z135" s="37"/>
    </row>
    <row r="136" spans="2:28" x14ac:dyDescent="0.25">
      <c r="B136" s="27">
        <v>45657</v>
      </c>
      <c r="C136" s="30">
        <f>Sales!V279</f>
        <v>57582</v>
      </c>
      <c r="D136" s="40">
        <f>Returns!V280</f>
        <v>42554</v>
      </c>
      <c r="E136" s="31">
        <f t="shared" si="14"/>
        <v>0.73901566461741519</v>
      </c>
      <c r="F136" s="35"/>
      <c r="G136" s="35"/>
      <c r="H136" s="35">
        <f t="shared" si="10"/>
        <v>40699.330187009567</v>
      </c>
      <c r="I136" s="30"/>
      <c r="J136" s="30"/>
      <c r="K136" s="30">
        <f t="shared" si="11"/>
        <v>155698.85138135252</v>
      </c>
      <c r="L136" s="30"/>
      <c r="M136" s="30"/>
      <c r="N136" s="31">
        <f t="shared" si="12"/>
        <v>0.57063227095220215</v>
      </c>
      <c r="O136" s="37"/>
      <c r="P136" s="37"/>
      <c r="Q136" s="37">
        <f t="shared" si="13"/>
        <v>88846.789148390599</v>
      </c>
      <c r="S136" s="35"/>
      <c r="T136" s="37"/>
      <c r="U136" s="35"/>
      <c r="V136" s="37"/>
      <c r="W136" s="44"/>
      <c r="X136" s="45"/>
      <c r="Y136" s="35"/>
      <c r="Z136" s="37"/>
    </row>
    <row r="137" spans="2:28" x14ac:dyDescent="0.25">
      <c r="B137" s="27">
        <v>45688</v>
      </c>
      <c r="C137" s="30">
        <f>Sales!V280</f>
        <v>50031</v>
      </c>
      <c r="D137" s="40">
        <f>Returns!V281</f>
        <v>52199</v>
      </c>
      <c r="E137" s="31">
        <f t="shared" si="14"/>
        <v>1.0433331334572564</v>
      </c>
      <c r="F137" s="35"/>
      <c r="G137" s="35"/>
      <c r="H137" s="35">
        <f t="shared" si="10"/>
        <v>43953.491191872112</v>
      </c>
      <c r="I137" s="30"/>
      <c r="J137" s="30"/>
      <c r="K137" s="30">
        <f t="shared" si="11"/>
        <v>113617.46766536984</v>
      </c>
      <c r="L137" s="30"/>
      <c r="M137" s="30"/>
      <c r="N137" s="31">
        <f t="shared" si="12"/>
        <v>0.54659978436503842</v>
      </c>
      <c r="O137" s="37"/>
      <c r="P137" s="37"/>
      <c r="Q137" s="37">
        <f t="shared" si="13"/>
        <v>62103.283325992881</v>
      </c>
      <c r="S137" s="35"/>
      <c r="T137" s="37"/>
      <c r="U137" s="35"/>
      <c r="V137" s="37"/>
      <c r="W137" s="44"/>
      <c r="X137" s="45"/>
      <c r="Y137" s="35"/>
      <c r="Z137" s="37"/>
    </row>
    <row r="138" spans="2:28" x14ac:dyDescent="0.25">
      <c r="B138" s="27">
        <v>45716</v>
      </c>
      <c r="C138" s="30">
        <f>Sales!V281</f>
        <v>49349</v>
      </c>
      <c r="D138" s="40">
        <f>Returns!V282</f>
        <v>38682</v>
      </c>
      <c r="E138" s="31">
        <f t="shared" si="14"/>
        <v>0.78384567063162369</v>
      </c>
      <c r="F138" s="35"/>
      <c r="G138" s="35"/>
      <c r="H138" s="35">
        <f t="shared" si="10"/>
        <v>43212.469193642617</v>
      </c>
      <c r="I138" s="30"/>
      <c r="J138" s="30"/>
      <c r="K138" s="30">
        <f t="shared" si="11"/>
        <v>110150.13034673357</v>
      </c>
      <c r="L138" s="30"/>
      <c r="M138" s="30"/>
      <c r="N138" s="31">
        <f t="shared" si="12"/>
        <v>0.5093495884735495</v>
      </c>
      <c r="O138" s="37"/>
      <c r="P138" s="37"/>
      <c r="Q138" s="37">
        <f t="shared" si="13"/>
        <v>56104.923562416581</v>
      </c>
      <c r="S138" s="35"/>
      <c r="T138" s="37"/>
      <c r="U138" s="35"/>
      <c r="V138" s="37"/>
      <c r="W138" s="44"/>
      <c r="X138" s="45"/>
      <c r="Y138" s="35"/>
      <c r="Z138" s="37"/>
    </row>
    <row r="139" spans="2:28" x14ac:dyDescent="0.25">
      <c r="B139" s="27">
        <v>45747</v>
      </c>
      <c r="C139" s="30">
        <f>Sales!V282</f>
        <v>83796</v>
      </c>
      <c r="D139" s="40">
        <f>Returns!V283</f>
        <v>50530</v>
      </c>
      <c r="E139" s="31">
        <f t="shared" si="14"/>
        <v>0.60301207694878034</v>
      </c>
      <c r="F139" s="35"/>
      <c r="G139" s="35"/>
      <c r="H139" s="35">
        <f t="shared" si="10"/>
        <v>43785.280902436665</v>
      </c>
      <c r="I139" s="30"/>
      <c r="J139" s="30"/>
      <c r="K139" s="30">
        <f t="shared" si="11"/>
        <v>124642.34316632139</v>
      </c>
      <c r="L139" s="30"/>
      <c r="M139" s="30"/>
      <c r="N139" s="31">
        <f t="shared" si="12"/>
        <v>0.53843751062625755</v>
      </c>
      <c r="O139" s="37"/>
      <c r="P139" s="37"/>
      <c r="Q139" s="37">
        <f t="shared" si="13"/>
        <v>67112.112973097814</v>
      </c>
      <c r="S139" s="35"/>
      <c r="T139" s="37"/>
      <c r="U139" s="35"/>
      <c r="V139" s="37"/>
      <c r="W139" s="44"/>
      <c r="X139" s="45"/>
      <c r="Y139" s="35"/>
      <c r="Z139" s="37"/>
    </row>
    <row r="140" spans="2:28" x14ac:dyDescent="0.25">
      <c r="B140" s="27">
        <v>45777</v>
      </c>
      <c r="C140" s="30">
        <f>Sales!V283</f>
        <v>7580</v>
      </c>
      <c r="D140" s="40">
        <f>Returns!V284</f>
        <v>40560</v>
      </c>
      <c r="E140" s="31">
        <f t="shared" si="14"/>
        <v>5.3509234828496046</v>
      </c>
      <c r="F140" s="35"/>
      <c r="G140" s="35"/>
      <c r="H140" s="35">
        <f t="shared" si="10"/>
        <v>49806.561580503025</v>
      </c>
      <c r="I140" s="30"/>
      <c r="J140" s="30"/>
      <c r="K140" s="30">
        <f t="shared" si="11"/>
        <v>113328.81869704014</v>
      </c>
      <c r="L140" s="30"/>
      <c r="M140" s="30"/>
      <c r="N140" s="31">
        <f t="shared" si="12"/>
        <v>0.67307109592223568</v>
      </c>
      <c r="O140" s="37"/>
      <c r="P140" s="37"/>
      <c r="Q140" s="39">
        <f t="shared" si="13"/>
        <v>76278.352199989167</v>
      </c>
      <c r="S140" s="35"/>
      <c r="T140" s="37"/>
      <c r="U140" s="35"/>
      <c r="V140" s="37"/>
      <c r="W140" s="44"/>
      <c r="X140" s="45"/>
      <c r="Y140" s="35"/>
      <c r="Z140" s="37"/>
    </row>
    <row r="141" spans="2:28" x14ac:dyDescent="0.25">
      <c r="B141" s="27"/>
      <c r="C141" s="30"/>
      <c r="D141" s="30"/>
      <c r="E141" s="31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2:28" x14ac:dyDescent="0.25">
      <c r="B142" s="27"/>
      <c r="C142" s="30"/>
      <c r="D142" s="30"/>
      <c r="E142" s="31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S142" s="65" t="s">
        <v>64</v>
      </c>
      <c r="T142" s="65"/>
      <c r="U142" s="65" t="s">
        <v>60</v>
      </c>
      <c r="V142" s="65"/>
      <c r="W142" s="65" t="s">
        <v>61</v>
      </c>
      <c r="X142" s="65"/>
      <c r="Y142" s="65" t="s">
        <v>62</v>
      </c>
      <c r="Z142" s="65"/>
      <c r="AA142" s="65" t="s">
        <v>68</v>
      </c>
      <c r="AB142" s="65"/>
    </row>
    <row r="143" spans="2:28" x14ac:dyDescent="0.25">
      <c r="B143" s="27"/>
      <c r="C143" s="30"/>
      <c r="D143" s="30"/>
      <c r="E143" s="31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S143" s="42" t="s">
        <v>55</v>
      </c>
      <c r="T143" s="43" t="s">
        <v>63</v>
      </c>
      <c r="U143" s="42" t="s">
        <v>55</v>
      </c>
      <c r="V143" s="43" t="s">
        <v>63</v>
      </c>
      <c r="W143" s="42" t="s">
        <v>55</v>
      </c>
      <c r="X143" s="43" t="s">
        <v>63</v>
      </c>
      <c r="Y143" s="42" t="s">
        <v>55</v>
      </c>
      <c r="Z143" s="43" t="s">
        <v>63</v>
      </c>
      <c r="AA143" s="42" t="s">
        <v>55</v>
      </c>
      <c r="AB143" s="43" t="s">
        <v>63</v>
      </c>
    </row>
    <row r="144" spans="2:28" x14ac:dyDescent="0.25">
      <c r="R144" t="s">
        <v>57</v>
      </c>
      <c r="S144" s="48">
        <f>AVERAGE(S105:S116)</f>
        <v>-66844.196048019978</v>
      </c>
      <c r="T144" s="48">
        <f t="shared" ref="T144:X144" si="15">AVERAGE(T105:T116)</f>
        <v>238906.54696711141</v>
      </c>
      <c r="U144" s="48">
        <f t="shared" si="15"/>
        <v>66844.196048019978</v>
      </c>
      <c r="V144" s="48">
        <f t="shared" si="15"/>
        <v>238906.54696711141</v>
      </c>
      <c r="W144" s="49">
        <f t="shared" si="15"/>
        <v>0.15985850886537234</v>
      </c>
      <c r="X144" s="49">
        <f t="shared" si="15"/>
        <v>0.57134720161644836</v>
      </c>
      <c r="Y144" s="48">
        <f>SQRT(AVERAGE(Y105:Y116))</f>
        <v>66844.196048019978</v>
      </c>
      <c r="Z144" s="48">
        <f>SQRT(AVERAGE(Z105:Z116))</f>
        <v>238906.54696711141</v>
      </c>
    </row>
    <row r="145" spans="18:28" x14ac:dyDescent="0.25">
      <c r="R145" t="s">
        <v>58</v>
      </c>
      <c r="S145" s="48">
        <f t="shared" ref="S145:X145" si="16">AVERAGE(S117:S128)</f>
        <v>-67052.638285625901</v>
      </c>
      <c r="T145" s="48">
        <f t="shared" si="16"/>
        <v>144477.50933420775</v>
      </c>
      <c r="U145" s="48">
        <f t="shared" si="16"/>
        <v>67052.638285625901</v>
      </c>
      <c r="V145" s="48">
        <f t="shared" si="16"/>
        <v>144477.50933420775</v>
      </c>
      <c r="W145" s="49">
        <f t="shared" si="16"/>
        <v>0.15913271522565081</v>
      </c>
      <c r="X145" s="49">
        <f t="shared" si="16"/>
        <v>0.34288133826227679</v>
      </c>
      <c r="Y145" s="48">
        <f>SQRT(AVERAGE(Y117:Y128))</f>
        <v>67052.638285625901</v>
      </c>
      <c r="Z145" s="48">
        <f>SQRT(AVERAGE(Z117:Z128))</f>
        <v>144477.50933420775</v>
      </c>
    </row>
    <row r="146" spans="18:28" x14ac:dyDescent="0.25">
      <c r="R146" t="s">
        <v>59</v>
      </c>
      <c r="S146" s="56">
        <f t="shared" ref="S146:X146" si="17">AVERAGE(S129:S140)</f>
        <v>9993.2166003986495</v>
      </c>
      <c r="T146" s="56">
        <f t="shared" si="17"/>
        <v>268200.27136089792</v>
      </c>
      <c r="U146" s="56">
        <f t="shared" si="17"/>
        <v>9993.2166003986495</v>
      </c>
      <c r="V146" s="56">
        <f t="shared" si="17"/>
        <v>268200.27136089792</v>
      </c>
      <c r="W146" s="57">
        <f t="shared" si="17"/>
        <v>2.4416278633222935E-2</v>
      </c>
      <c r="X146" s="57">
        <f t="shared" si="17"/>
        <v>0.65528976473825795</v>
      </c>
      <c r="Y146" s="56">
        <f>SQRT(AVERAGE(Y129:Y140))</f>
        <v>9993.2166003986495</v>
      </c>
      <c r="Z146" s="56">
        <f>SQRT(AVERAGE(Z129:Z140))</f>
        <v>268200.27136089792</v>
      </c>
      <c r="AA146" s="52"/>
      <c r="AB146" s="52"/>
    </row>
    <row r="147" spans="18:28" x14ac:dyDescent="0.25">
      <c r="R147" t="s">
        <v>69</v>
      </c>
      <c r="S147" s="48">
        <f>AVERAGE(S144:S146)</f>
        <v>-41301.205911082412</v>
      </c>
      <c r="T147" s="48">
        <f t="shared" ref="T147:X147" si="18">AVERAGE(T144:T146)</f>
        <v>217194.7758874057</v>
      </c>
      <c r="U147" s="48">
        <f t="shared" si="18"/>
        <v>47963.350311348178</v>
      </c>
      <c r="V147" s="48">
        <f t="shared" si="18"/>
        <v>217194.7758874057</v>
      </c>
      <c r="W147" s="49">
        <f t="shared" si="18"/>
        <v>0.11446916757474869</v>
      </c>
      <c r="X147" s="49">
        <f t="shared" si="18"/>
        <v>0.52317276820566105</v>
      </c>
      <c r="Y147" s="48">
        <f>AVERAGE(Y144:Y146)</f>
        <v>47963.350311348178</v>
      </c>
      <c r="Z147" s="48">
        <f>AVERAGE(Z144:Z146)</f>
        <v>217194.7758874057</v>
      </c>
      <c r="AA147" s="30">
        <f>SQRT(AVERAGE(Y105,Y117,Y129))</f>
        <v>54966.860393002855</v>
      </c>
      <c r="AB147" s="30">
        <f>SQRT(AVERAGE(Z105,Z117,Z129))</f>
        <v>223518.43655891417</v>
      </c>
    </row>
    <row r="148" spans="18:28" x14ac:dyDescent="0.25">
      <c r="R148" t="s">
        <v>70</v>
      </c>
      <c r="S148" s="48">
        <f>ABS(S147)</f>
        <v>41301.205911082412</v>
      </c>
      <c r="T148" s="48">
        <f>ABS(T147)</f>
        <v>217194.7758874057</v>
      </c>
      <c r="U148" s="48"/>
      <c r="V148" s="48"/>
      <c r="W148" s="49"/>
      <c r="X148" s="49"/>
      <c r="AA148" s="30"/>
      <c r="AB148" s="30"/>
    </row>
    <row r="149" spans="18:28" x14ac:dyDescent="0.25">
      <c r="S149" s="65" t="s">
        <v>65</v>
      </c>
      <c r="T149" s="65"/>
      <c r="U149" s="65"/>
      <c r="V149" s="65"/>
      <c r="W149" s="65"/>
      <c r="X149" s="65"/>
      <c r="Y149" s="65"/>
      <c r="Z149" s="65"/>
    </row>
    <row r="150" spans="18:28" x14ac:dyDescent="0.25">
      <c r="S150" s="65" t="s">
        <v>64</v>
      </c>
      <c r="T150" s="65"/>
      <c r="U150" s="65" t="s">
        <v>60</v>
      </c>
      <c r="V150" s="65"/>
      <c r="W150" s="65" t="s">
        <v>61</v>
      </c>
      <c r="X150" s="65"/>
      <c r="Y150" s="65" t="s">
        <v>62</v>
      </c>
      <c r="Z150" s="65"/>
      <c r="AA150" s="65" t="s">
        <v>68</v>
      </c>
      <c r="AB150" s="65"/>
    </row>
    <row r="151" spans="18:28" x14ac:dyDescent="0.25">
      <c r="S151" s="42" t="s">
        <v>55</v>
      </c>
      <c r="T151" s="43" t="s">
        <v>63</v>
      </c>
      <c r="U151" s="42" t="s">
        <v>55</v>
      </c>
      <c r="V151" s="43" t="s">
        <v>63</v>
      </c>
      <c r="W151" s="42" t="s">
        <v>55</v>
      </c>
      <c r="X151" s="43" t="s">
        <v>63</v>
      </c>
      <c r="Y151" s="42" t="s">
        <v>55</v>
      </c>
      <c r="Z151" s="43" t="s">
        <v>63</v>
      </c>
      <c r="AA151" s="42" t="s">
        <v>55</v>
      </c>
      <c r="AB151" s="43" t="s">
        <v>63</v>
      </c>
    </row>
    <row r="152" spans="18:28" x14ac:dyDescent="0.25">
      <c r="R152" t="s">
        <v>57</v>
      </c>
      <c r="S152">
        <f t="shared" ref="S152:S154" si="19">IF(ABS(S144)&lt;=ABS(T144),1,2)</f>
        <v>1</v>
      </c>
      <c r="T152">
        <f t="shared" ref="T152:T154" si="20">IF(ABS(T144)&lt;=ABS(S144),1,2)</f>
        <v>2</v>
      </c>
      <c r="U152" s="50">
        <f>RANK(U144,$U144:$V144,1)</f>
        <v>1</v>
      </c>
      <c r="V152">
        <f>RANK(V144,$U144:$V144,1)</f>
        <v>2</v>
      </c>
      <c r="W152" s="50">
        <f>RANK(W144,$W144:$X144,1)</f>
        <v>1</v>
      </c>
      <c r="X152">
        <f>RANK(X144,$W144:$X144,1)</f>
        <v>2</v>
      </c>
      <c r="Y152" s="50">
        <f>RANK(Y144,$Y144:$Z144,1)</f>
        <v>1</v>
      </c>
      <c r="Z152">
        <f>RANK(Z144,$Y144:$Z144,1)</f>
        <v>2</v>
      </c>
    </row>
    <row r="153" spans="18:28" x14ac:dyDescent="0.25">
      <c r="R153" t="s">
        <v>58</v>
      </c>
      <c r="S153">
        <f t="shared" si="19"/>
        <v>1</v>
      </c>
      <c r="T153">
        <f t="shared" si="20"/>
        <v>2</v>
      </c>
      <c r="U153" s="50">
        <f t="shared" ref="U153:V154" si="21">RANK(U145,$U145:$V145,1)</f>
        <v>1</v>
      </c>
      <c r="V153">
        <f t="shared" si="21"/>
        <v>2</v>
      </c>
      <c r="W153" s="50">
        <f t="shared" ref="W153:X154" si="22">RANK(W145,$W145:$X145,1)</f>
        <v>1</v>
      </c>
      <c r="X153">
        <f t="shared" si="22"/>
        <v>2</v>
      </c>
      <c r="Y153" s="50">
        <f t="shared" ref="Y153:Z154" si="23">RANK(Y145,$Y145:$Z145,1)</f>
        <v>1</v>
      </c>
      <c r="Z153">
        <f t="shared" si="23"/>
        <v>2</v>
      </c>
    </row>
    <row r="154" spans="18:28" x14ac:dyDescent="0.25">
      <c r="R154" t="s">
        <v>59</v>
      </c>
      <c r="S154" s="52">
        <f t="shared" si="19"/>
        <v>1</v>
      </c>
      <c r="T154" s="59">
        <f t="shared" si="20"/>
        <v>2</v>
      </c>
      <c r="U154" s="58">
        <f t="shared" si="21"/>
        <v>1</v>
      </c>
      <c r="V154" s="52">
        <f t="shared" si="21"/>
        <v>2</v>
      </c>
      <c r="W154" s="58">
        <f t="shared" si="22"/>
        <v>1</v>
      </c>
      <c r="X154" s="52">
        <f t="shared" si="22"/>
        <v>2</v>
      </c>
      <c r="Y154" s="58">
        <f t="shared" si="23"/>
        <v>1</v>
      </c>
      <c r="Z154" s="52">
        <f t="shared" si="23"/>
        <v>2</v>
      </c>
      <c r="AA154" s="52"/>
      <c r="AB154" s="52"/>
    </row>
    <row r="155" spans="18:28" x14ac:dyDescent="0.25">
      <c r="R155" t="s">
        <v>69</v>
      </c>
      <c r="S155">
        <f>IF(ABS(S147)&lt;=ABS(T147),1,2)</f>
        <v>1</v>
      </c>
      <c r="T155">
        <f>IF(ABS(T147)&lt;=ABS(S147),1,2)</f>
        <v>2</v>
      </c>
      <c r="U155">
        <f>RANK(U147,$U147:$V147,1)</f>
        <v>1</v>
      </c>
      <c r="V155">
        <f>RANK(V147,$U147:$V147,1)</f>
        <v>2</v>
      </c>
      <c r="W155">
        <f>RANK(W147,$W147:$X147,1)</f>
        <v>1</v>
      </c>
      <c r="X155">
        <f>RANK(X147,$W147:$X147,1)</f>
        <v>2</v>
      </c>
      <c r="Y155">
        <f>RANK(Y147,$Y147:$Z147,1)</f>
        <v>1</v>
      </c>
      <c r="Z155">
        <f>RANK(Z147,$Y147:$Z147,1)</f>
        <v>2</v>
      </c>
      <c r="AA155">
        <f>RANK(AA147,$AA147:$AB147,1)</f>
        <v>1</v>
      </c>
      <c r="AB155">
        <f>RANK(AB147,$AA147:$AB147,1)</f>
        <v>2</v>
      </c>
    </row>
    <row r="157" spans="18:28" x14ac:dyDescent="0.25">
      <c r="S157" s="64" t="s">
        <v>66</v>
      </c>
      <c r="T157" s="64"/>
    </row>
    <row r="158" spans="18:28" x14ac:dyDescent="0.25">
      <c r="S158" s="42" t="s">
        <v>55</v>
      </c>
      <c r="T158" s="43" t="s">
        <v>63</v>
      </c>
      <c r="V158" s="52" t="s">
        <v>67</v>
      </c>
    </row>
    <row r="159" spans="18:28" x14ac:dyDescent="0.25">
      <c r="S159" s="51">
        <f>AVERAGE(S155,U155,W155,Y155)</f>
        <v>1</v>
      </c>
      <c r="T159" s="51">
        <f>AVERAGE(T155,V155,X155,Z155)</f>
        <v>2</v>
      </c>
      <c r="V159" s="53" t="str">
        <f>IF(S159&lt;=T159,$S$158,$T$158)</f>
        <v>Returns Only</v>
      </c>
    </row>
    <row r="162" spans="19:20" x14ac:dyDescent="0.25">
      <c r="S162" s="49"/>
      <c r="T162" s="49"/>
    </row>
  </sheetData>
  <mergeCells count="23">
    <mergeCell ref="S157:T157"/>
    <mergeCell ref="AA142:AB142"/>
    <mergeCell ref="S149:Z149"/>
    <mergeCell ref="S150:T150"/>
    <mergeCell ref="U150:V150"/>
    <mergeCell ref="W150:X150"/>
    <mergeCell ref="Y150:Z150"/>
    <mergeCell ref="AA150:AB150"/>
    <mergeCell ref="S142:T142"/>
    <mergeCell ref="U142:V142"/>
    <mergeCell ref="W142:X142"/>
    <mergeCell ref="Y142:Z142"/>
    <mergeCell ref="U103:V103"/>
    <mergeCell ref="W103:X103"/>
    <mergeCell ref="Y103:Z103"/>
    <mergeCell ref="F104:H104"/>
    <mergeCell ref="O104:Q104"/>
    <mergeCell ref="S103:T103"/>
    <mergeCell ref="C2:E2"/>
    <mergeCell ref="F2:Q2"/>
    <mergeCell ref="C3:E3"/>
    <mergeCell ref="F3:H3"/>
    <mergeCell ref="I3:Q3"/>
  </mergeCells>
  <pageMargins left="0.7" right="0.7" top="0.75" bottom="0.75" header="0.3" footer="0.3"/>
  <customProperties>
    <customPr name="OrphanNamesChecke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6F790-D50F-4ABD-92E4-58869B266C48}">
  <dimension ref="A1:D6"/>
  <sheetViews>
    <sheetView workbookViewId="0"/>
  </sheetViews>
  <sheetFormatPr defaultRowHeight="15" x14ac:dyDescent="0.25"/>
  <sheetData>
    <row r="1" spans="1:4" x14ac:dyDescent="0.25">
      <c r="A1">
        <v>1757091050137</v>
      </c>
      <c r="B1" t="s">
        <v>28</v>
      </c>
      <c r="C1" t="s">
        <v>29</v>
      </c>
      <c r="D1">
        <v>5</v>
      </c>
    </row>
    <row r="2" spans="1:4" x14ac:dyDescent="0.25">
      <c r="A2">
        <v>1757091050189</v>
      </c>
      <c r="B2" t="s">
        <v>30</v>
      </c>
      <c r="C2" t="s">
        <v>31</v>
      </c>
      <c r="D2" t="s">
        <v>32</v>
      </c>
    </row>
    <row r="3" spans="1:4" x14ac:dyDescent="0.25">
      <c r="A3">
        <v>1757091050201</v>
      </c>
      <c r="B3" t="s">
        <v>30</v>
      </c>
      <c r="C3" t="s">
        <v>33</v>
      </c>
      <c r="D3" t="s">
        <v>34</v>
      </c>
    </row>
    <row r="4" spans="1:4" x14ac:dyDescent="0.25">
      <c r="A4">
        <v>1757091050201</v>
      </c>
      <c r="B4" t="s">
        <v>30</v>
      </c>
      <c r="C4" t="s">
        <v>35</v>
      </c>
      <c r="D4" t="s">
        <v>36</v>
      </c>
    </row>
    <row r="5" spans="1:4" x14ac:dyDescent="0.25">
      <c r="A5">
        <v>1757091050201</v>
      </c>
      <c r="B5" t="s">
        <v>30</v>
      </c>
      <c r="C5" t="s">
        <v>37</v>
      </c>
      <c r="D5" t="s">
        <v>38</v>
      </c>
    </row>
    <row r="6" spans="1:4" x14ac:dyDescent="0.25">
      <c r="A6">
        <v>1757091050201</v>
      </c>
      <c r="B6" t="s">
        <v>30</v>
      </c>
      <c r="C6" t="s">
        <v>39</v>
      </c>
      <c r="D6" t="s">
        <v>40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15D9D-49B9-4106-B077-F21ACA4D7382}">
  <dimension ref="A1:D1"/>
  <sheetViews>
    <sheetView workbookViewId="0"/>
  </sheetViews>
  <sheetFormatPr defaultRowHeight="15" x14ac:dyDescent="0.25"/>
  <sheetData>
    <row r="1" spans="1:4" x14ac:dyDescent="0.25">
      <c r="A1">
        <v>1757091050159</v>
      </c>
      <c r="B1" t="s">
        <v>28</v>
      </c>
      <c r="C1" t="s">
        <v>29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C835-9A4C-4145-9AF1-8F032C708D3D}">
  <dimension ref="A1:D1"/>
  <sheetViews>
    <sheetView workbookViewId="0"/>
  </sheetViews>
  <sheetFormatPr defaultRowHeight="15" x14ac:dyDescent="0.25"/>
  <sheetData>
    <row r="1" spans="1:4" x14ac:dyDescent="0.25">
      <c r="A1">
        <v>1757091050189</v>
      </c>
      <c r="B1" t="s">
        <v>28</v>
      </c>
      <c r="C1" t="s">
        <v>29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6BA6D-1B0E-4F83-874F-917770D4E3EE}">
  <dimension ref="A1:W302"/>
  <sheetViews>
    <sheetView workbookViewId="0">
      <pane xSplit="1" ySplit="4" topLeftCell="B267" activePane="bottomRight" state="frozen"/>
      <selection pane="topRight" activeCell="B1" sqref="B1"/>
      <selection pane="bottomLeft" activeCell="A4" sqref="A4"/>
      <selection pane="bottomRight" activeCell="B300" sqref="B300"/>
    </sheetView>
  </sheetViews>
  <sheetFormatPr defaultColWidth="8.85546875" defaultRowHeight="11.45" customHeight="1" x14ac:dyDescent="0.3"/>
  <cols>
    <col min="1" max="1" width="11.42578125" style="11" customWidth="1"/>
    <col min="2" max="2" width="14.42578125" style="11" bestFit="1" customWidth="1"/>
    <col min="3" max="3" width="9" style="11" bestFit="1" customWidth="1"/>
    <col min="4" max="4" width="8.7109375" style="11" customWidth="1"/>
    <col min="5" max="8" width="9" style="11" bestFit="1" customWidth="1"/>
    <col min="9" max="9" width="9.85546875" style="11" bestFit="1" customWidth="1"/>
    <col min="10" max="15" width="9" style="11" bestFit="1" customWidth="1"/>
    <col min="16" max="16" width="10.140625" style="11" bestFit="1" customWidth="1"/>
    <col min="17" max="18" width="9" style="11" bestFit="1" customWidth="1"/>
    <col min="19" max="19" width="7.42578125" style="11" customWidth="1"/>
    <col min="20" max="20" width="9.5703125" style="11" bestFit="1" customWidth="1"/>
    <col min="21" max="22" width="9" style="11" bestFit="1" customWidth="1"/>
    <col min="23" max="23" width="12.28515625" style="11" bestFit="1" customWidth="1"/>
    <col min="24" max="16384" width="8.85546875" style="11"/>
  </cols>
  <sheetData>
    <row r="1" spans="1:23" ht="16.5" x14ac:dyDescent="0.3">
      <c r="A1" s="18" t="s">
        <v>21</v>
      </c>
    </row>
    <row r="2" spans="1:23" ht="16.5" x14ac:dyDescent="0.3">
      <c r="A2" s="23" t="s">
        <v>22</v>
      </c>
    </row>
    <row r="3" spans="1:23" ht="16.5" x14ac:dyDescent="0.3">
      <c r="A3" s="23"/>
    </row>
    <row r="4" spans="1:23" ht="63" x14ac:dyDescent="0.3">
      <c r="A4" s="1" t="s">
        <v>0</v>
      </c>
      <c r="B4" s="2" t="s">
        <v>1</v>
      </c>
      <c r="C4" s="2" t="s">
        <v>2</v>
      </c>
      <c r="D4" s="2" t="s">
        <v>8</v>
      </c>
      <c r="E4" s="2" t="s">
        <v>3</v>
      </c>
      <c r="F4" s="2" t="s">
        <v>9</v>
      </c>
      <c r="G4" s="2" t="s">
        <v>10</v>
      </c>
      <c r="H4" s="2" t="s">
        <v>11</v>
      </c>
      <c r="I4" s="2" t="s">
        <v>24</v>
      </c>
      <c r="J4" s="2" t="s">
        <v>12</v>
      </c>
      <c r="K4" s="2" t="s">
        <v>5</v>
      </c>
      <c r="L4" s="2" t="s">
        <v>6</v>
      </c>
      <c r="M4" s="2" t="s">
        <v>7</v>
      </c>
      <c r="N4" s="2" t="s">
        <v>13</v>
      </c>
      <c r="O4" s="2" t="s">
        <v>14</v>
      </c>
      <c r="P4" s="2" t="s">
        <v>25</v>
      </c>
      <c r="Q4" s="2" t="s">
        <v>16</v>
      </c>
      <c r="R4" s="2" t="s">
        <v>27</v>
      </c>
      <c r="S4" s="2" t="s">
        <v>26</v>
      </c>
      <c r="T4" s="2" t="s">
        <v>4</v>
      </c>
      <c r="U4" s="2" t="s">
        <v>17</v>
      </c>
      <c r="V4" s="2" t="s">
        <v>18</v>
      </c>
      <c r="W4" s="2" t="s">
        <v>73</v>
      </c>
    </row>
    <row r="5" spans="1:23" ht="11.45" customHeight="1" x14ac:dyDescent="0.3">
      <c r="A5" s="3">
        <v>37287</v>
      </c>
      <c r="B5" s="5">
        <v>48917163</v>
      </c>
      <c r="C5" s="5">
        <v>24507</v>
      </c>
      <c r="D5" s="5">
        <v>165741</v>
      </c>
      <c r="E5" s="5">
        <v>74515</v>
      </c>
      <c r="F5" s="5">
        <v>171463</v>
      </c>
      <c r="G5" s="5">
        <v>57460</v>
      </c>
      <c r="H5" s="5">
        <v>437550</v>
      </c>
      <c r="I5" s="5">
        <v>6781934</v>
      </c>
      <c r="J5" s="5">
        <v>698082</v>
      </c>
      <c r="K5" s="5"/>
      <c r="L5" s="5">
        <v>12358860</v>
      </c>
      <c r="M5" s="5">
        <v>240</v>
      </c>
      <c r="N5" s="5">
        <v>0</v>
      </c>
      <c r="O5" s="5">
        <v>5084</v>
      </c>
      <c r="P5" s="5">
        <v>7518753</v>
      </c>
      <c r="Q5" s="5">
        <v>4889100</v>
      </c>
      <c r="R5" s="8"/>
      <c r="S5" s="5"/>
      <c r="T5" s="9" t="s">
        <v>19</v>
      </c>
      <c r="U5" s="5">
        <v>4548916</v>
      </c>
      <c r="V5" s="8"/>
    </row>
    <row r="6" spans="1:23" ht="11.45" customHeight="1" x14ac:dyDescent="0.3">
      <c r="A6" s="3">
        <v>37315</v>
      </c>
      <c r="B6" s="5">
        <v>39793773</v>
      </c>
      <c r="C6" s="5">
        <v>20703</v>
      </c>
      <c r="D6" s="5">
        <v>140121</v>
      </c>
      <c r="E6" s="5">
        <v>61196</v>
      </c>
      <c r="F6" s="5">
        <v>144356</v>
      </c>
      <c r="G6" s="5">
        <v>42274</v>
      </c>
      <c r="H6" s="5">
        <v>378689</v>
      </c>
      <c r="I6" s="5">
        <v>5673567</v>
      </c>
      <c r="J6" s="5">
        <v>568488</v>
      </c>
      <c r="K6" s="5"/>
      <c r="L6" s="5">
        <v>9962475</v>
      </c>
      <c r="M6" s="5">
        <v>72</v>
      </c>
      <c r="N6" s="5">
        <v>0</v>
      </c>
      <c r="O6" s="5">
        <v>3466</v>
      </c>
      <c r="P6" s="5">
        <v>6665192</v>
      </c>
      <c r="Q6" s="5">
        <v>4146684</v>
      </c>
      <c r="R6" s="8"/>
      <c r="S6" s="5"/>
      <c r="T6" s="9" t="s">
        <v>19</v>
      </c>
      <c r="U6" s="5">
        <v>4484984</v>
      </c>
      <c r="V6" s="8"/>
    </row>
    <row r="7" spans="1:23" ht="11.45" customHeight="1" x14ac:dyDescent="0.3">
      <c r="A7" s="3">
        <v>37346</v>
      </c>
      <c r="B7" s="5">
        <v>34977109</v>
      </c>
      <c r="C7" s="5">
        <v>18107</v>
      </c>
      <c r="D7" s="5">
        <v>132407</v>
      </c>
      <c r="E7" s="5">
        <v>56649</v>
      </c>
      <c r="F7" s="5">
        <v>133116</v>
      </c>
      <c r="G7" s="5">
        <v>45336</v>
      </c>
      <c r="H7" s="5">
        <v>325179</v>
      </c>
      <c r="I7" s="5">
        <v>5010962</v>
      </c>
      <c r="J7" s="5">
        <v>527136</v>
      </c>
      <c r="K7" s="5"/>
      <c r="L7" s="5">
        <v>9632023</v>
      </c>
      <c r="M7" s="5">
        <v>144</v>
      </c>
      <c r="N7" s="5">
        <v>0</v>
      </c>
      <c r="O7" s="5">
        <v>1742</v>
      </c>
      <c r="P7" s="5">
        <v>5739414</v>
      </c>
      <c r="Q7" s="5">
        <v>3406078</v>
      </c>
      <c r="R7" s="8"/>
      <c r="S7" s="5"/>
      <c r="T7" s="9" t="s">
        <v>19</v>
      </c>
      <c r="U7" s="5">
        <v>4056108</v>
      </c>
      <c r="V7" s="8"/>
    </row>
    <row r="8" spans="1:23" ht="11.45" customHeight="1" x14ac:dyDescent="0.3">
      <c r="A8" s="3">
        <v>37376</v>
      </c>
      <c r="B8" s="5">
        <v>51831697</v>
      </c>
      <c r="C8" s="5">
        <v>26314</v>
      </c>
      <c r="D8" s="5">
        <v>192841</v>
      </c>
      <c r="E8" s="5">
        <v>81097</v>
      </c>
      <c r="F8" s="5">
        <v>167964</v>
      </c>
      <c r="G8" s="5">
        <v>71361</v>
      </c>
      <c r="H8" s="5">
        <v>503182</v>
      </c>
      <c r="I8" s="5">
        <v>6860211</v>
      </c>
      <c r="J8" s="5">
        <v>684192</v>
      </c>
      <c r="K8" s="5"/>
      <c r="L8" s="5">
        <v>13110767</v>
      </c>
      <c r="M8" s="5">
        <v>168</v>
      </c>
      <c r="N8" s="5">
        <v>0</v>
      </c>
      <c r="O8" s="5">
        <v>2963</v>
      </c>
      <c r="P8" s="5">
        <v>8677317</v>
      </c>
      <c r="Q8" s="5">
        <v>5111870</v>
      </c>
      <c r="R8" s="8"/>
      <c r="S8" s="5"/>
      <c r="T8" s="9" t="s">
        <v>19</v>
      </c>
      <c r="U8" s="5">
        <v>5984240</v>
      </c>
      <c r="V8" s="8"/>
    </row>
    <row r="9" spans="1:23" ht="11.45" customHeight="1" x14ac:dyDescent="0.3">
      <c r="A9" s="3">
        <v>37407</v>
      </c>
      <c r="B9" s="5">
        <v>62783404</v>
      </c>
      <c r="C9" s="5">
        <v>30748</v>
      </c>
      <c r="D9" s="5">
        <v>241102</v>
      </c>
      <c r="E9" s="5">
        <v>102765</v>
      </c>
      <c r="F9" s="5">
        <v>222930</v>
      </c>
      <c r="G9" s="5">
        <v>74535</v>
      </c>
      <c r="H9" s="5">
        <v>611581</v>
      </c>
      <c r="I9" s="5">
        <v>9019728</v>
      </c>
      <c r="J9" s="5">
        <v>842232</v>
      </c>
      <c r="K9" s="5"/>
      <c r="L9" s="5">
        <v>14219434</v>
      </c>
      <c r="M9" s="5">
        <v>372</v>
      </c>
      <c r="N9" s="5">
        <v>0</v>
      </c>
      <c r="O9" s="5">
        <v>5030</v>
      </c>
      <c r="P9" s="5">
        <v>11827238</v>
      </c>
      <c r="Q9" s="5">
        <v>6401623</v>
      </c>
      <c r="R9" s="8"/>
      <c r="S9" s="5"/>
      <c r="T9" s="9" t="s">
        <v>19</v>
      </c>
      <c r="U9" s="5">
        <v>7485461</v>
      </c>
      <c r="V9" s="8"/>
    </row>
    <row r="10" spans="1:23" ht="11.45" customHeight="1" x14ac:dyDescent="0.3">
      <c r="A10" s="3">
        <v>37437</v>
      </c>
      <c r="B10" s="5">
        <v>55337529</v>
      </c>
      <c r="C10" s="5">
        <v>24043</v>
      </c>
      <c r="D10" s="5">
        <v>195565</v>
      </c>
      <c r="E10" s="5">
        <v>80990</v>
      </c>
      <c r="F10" s="5">
        <v>201611</v>
      </c>
      <c r="G10" s="5">
        <v>64811</v>
      </c>
      <c r="H10" s="5">
        <v>498234</v>
      </c>
      <c r="I10" s="5">
        <v>7606587</v>
      </c>
      <c r="J10" s="5">
        <v>644568</v>
      </c>
      <c r="K10" s="5"/>
      <c r="L10" s="5">
        <v>13140860</v>
      </c>
      <c r="M10" s="5">
        <v>264</v>
      </c>
      <c r="N10" s="5">
        <v>0</v>
      </c>
      <c r="O10" s="5">
        <v>1296</v>
      </c>
      <c r="P10" s="5">
        <v>10251097</v>
      </c>
      <c r="Q10" s="5">
        <v>4884938</v>
      </c>
      <c r="R10" s="8"/>
      <c r="S10" s="5"/>
      <c r="T10" s="9" t="s">
        <v>19</v>
      </c>
      <c r="U10" s="5">
        <v>6102166</v>
      </c>
      <c r="V10" s="8"/>
    </row>
    <row r="11" spans="1:23" ht="11.45" customHeight="1" x14ac:dyDescent="0.3">
      <c r="A11" s="3">
        <v>37468</v>
      </c>
      <c r="B11" s="5">
        <v>72911747</v>
      </c>
      <c r="C11" s="5">
        <v>28782</v>
      </c>
      <c r="D11" s="5">
        <v>216410</v>
      </c>
      <c r="E11" s="5">
        <v>96635</v>
      </c>
      <c r="F11" s="5">
        <v>218303</v>
      </c>
      <c r="G11" s="5">
        <v>74236</v>
      </c>
      <c r="H11" s="5">
        <v>589426</v>
      </c>
      <c r="I11" s="5">
        <v>10071015</v>
      </c>
      <c r="J11" s="5">
        <v>745356</v>
      </c>
      <c r="K11" s="5"/>
      <c r="L11" s="5">
        <v>16688220</v>
      </c>
      <c r="M11" s="5">
        <v>240</v>
      </c>
      <c r="N11" s="5">
        <v>0</v>
      </c>
      <c r="O11" s="5">
        <v>1232</v>
      </c>
      <c r="P11" s="5">
        <v>14373049</v>
      </c>
      <c r="Q11" s="5">
        <v>5774788</v>
      </c>
      <c r="R11" s="8"/>
      <c r="S11" s="5"/>
      <c r="T11" s="9" t="s">
        <v>19</v>
      </c>
      <c r="U11" s="5">
        <v>6236337</v>
      </c>
      <c r="V11" s="8"/>
    </row>
    <row r="12" spans="1:23" ht="11.45" customHeight="1" x14ac:dyDescent="0.3">
      <c r="A12" s="3">
        <v>37499</v>
      </c>
      <c r="B12" s="5">
        <v>61601726</v>
      </c>
      <c r="C12" s="5">
        <v>22688</v>
      </c>
      <c r="D12" s="5">
        <v>168988</v>
      </c>
      <c r="E12" s="5">
        <v>74617</v>
      </c>
      <c r="F12" s="5">
        <v>154570</v>
      </c>
      <c r="G12" s="5">
        <v>49380</v>
      </c>
      <c r="H12" s="5">
        <v>471209</v>
      </c>
      <c r="I12" s="5">
        <v>8577564</v>
      </c>
      <c r="J12" s="5">
        <v>678493</v>
      </c>
      <c r="K12" s="5"/>
      <c r="L12" s="5">
        <v>14096837</v>
      </c>
      <c r="M12" s="5">
        <v>132</v>
      </c>
      <c r="N12" s="5">
        <v>0</v>
      </c>
      <c r="O12" s="5">
        <v>295</v>
      </c>
      <c r="P12" s="5">
        <v>12095901</v>
      </c>
      <c r="Q12" s="5">
        <v>4796100</v>
      </c>
      <c r="R12" s="8"/>
      <c r="S12" s="5"/>
      <c r="T12" s="9" t="s">
        <v>19</v>
      </c>
      <c r="U12" s="5">
        <v>4150282</v>
      </c>
      <c r="V12" s="8"/>
    </row>
    <row r="13" spans="1:23" ht="11.45" customHeight="1" x14ac:dyDescent="0.3">
      <c r="A13" s="3">
        <v>37529</v>
      </c>
      <c r="B13" s="5">
        <v>53182316</v>
      </c>
      <c r="C13" s="5">
        <v>20996</v>
      </c>
      <c r="D13" s="5">
        <v>149769</v>
      </c>
      <c r="E13" s="5">
        <v>66093</v>
      </c>
      <c r="F13" s="5">
        <v>116613</v>
      </c>
      <c r="G13" s="5">
        <v>55233</v>
      </c>
      <c r="H13" s="5">
        <v>422114</v>
      </c>
      <c r="I13" s="5">
        <v>7380951</v>
      </c>
      <c r="J13" s="5">
        <v>590040</v>
      </c>
      <c r="K13" s="5"/>
      <c r="L13" s="5">
        <v>12464041</v>
      </c>
      <c r="M13" s="5">
        <v>252</v>
      </c>
      <c r="N13" s="5">
        <v>0</v>
      </c>
      <c r="O13" s="5">
        <v>273</v>
      </c>
      <c r="P13" s="5">
        <v>10514770</v>
      </c>
      <c r="Q13" s="5">
        <v>4157509</v>
      </c>
      <c r="R13" s="8"/>
      <c r="S13" s="5"/>
      <c r="T13" s="9" t="s">
        <v>19</v>
      </c>
      <c r="U13" s="5">
        <v>4172866</v>
      </c>
      <c r="V13" s="8"/>
    </row>
    <row r="14" spans="1:23" ht="11.45" customHeight="1" x14ac:dyDescent="0.3">
      <c r="A14" s="3">
        <v>37560</v>
      </c>
      <c r="B14" s="5">
        <v>52986337</v>
      </c>
      <c r="C14" s="5">
        <v>21148</v>
      </c>
      <c r="D14" s="5">
        <v>170996</v>
      </c>
      <c r="E14" s="5">
        <v>75622</v>
      </c>
      <c r="F14" s="5">
        <v>179245</v>
      </c>
      <c r="G14" s="5">
        <v>59434</v>
      </c>
      <c r="H14" s="5">
        <v>460662</v>
      </c>
      <c r="I14" s="5">
        <v>7643616</v>
      </c>
      <c r="J14" s="5">
        <v>672901</v>
      </c>
      <c r="K14" s="5"/>
      <c r="L14" s="5">
        <v>12593628</v>
      </c>
      <c r="M14" s="5">
        <v>108</v>
      </c>
      <c r="N14" s="5">
        <v>0</v>
      </c>
      <c r="O14" s="5">
        <v>148</v>
      </c>
      <c r="P14" s="5">
        <v>10362073</v>
      </c>
      <c r="Q14" s="5">
        <v>4360407</v>
      </c>
      <c r="R14" s="8"/>
      <c r="S14" s="5"/>
      <c r="T14" s="9" t="s">
        <v>19</v>
      </c>
      <c r="U14" s="5">
        <v>5623605</v>
      </c>
      <c r="V14" s="8"/>
    </row>
    <row r="15" spans="1:23" ht="11.45" customHeight="1" x14ac:dyDescent="0.3">
      <c r="A15" s="3">
        <v>37590</v>
      </c>
      <c r="B15" s="5">
        <v>43968926</v>
      </c>
      <c r="C15" s="5">
        <v>21020</v>
      </c>
      <c r="D15" s="5">
        <v>161230</v>
      </c>
      <c r="E15" s="5">
        <v>69955</v>
      </c>
      <c r="F15" s="5">
        <v>211353</v>
      </c>
      <c r="G15" s="5">
        <v>49877</v>
      </c>
      <c r="H15" s="5">
        <v>429725</v>
      </c>
      <c r="I15" s="5">
        <v>6323687</v>
      </c>
      <c r="J15" s="5">
        <v>595539</v>
      </c>
      <c r="K15" s="5"/>
      <c r="L15" s="5">
        <v>10476274</v>
      </c>
      <c r="M15" s="5">
        <v>108</v>
      </c>
      <c r="N15" s="5">
        <v>0</v>
      </c>
      <c r="O15" s="5">
        <v>14</v>
      </c>
      <c r="P15" s="5">
        <v>8511644</v>
      </c>
      <c r="Q15" s="5">
        <v>3811366</v>
      </c>
      <c r="R15" s="8"/>
      <c r="S15" s="5"/>
      <c r="T15" s="9" t="s">
        <v>19</v>
      </c>
      <c r="U15" s="5">
        <v>5277339</v>
      </c>
      <c r="V15" s="8"/>
    </row>
    <row r="16" spans="1:23" ht="11.45" customHeight="1" x14ac:dyDescent="0.3">
      <c r="A16" s="3">
        <v>37621</v>
      </c>
      <c r="B16" s="5">
        <v>43645575</v>
      </c>
      <c r="C16" s="5">
        <v>19741</v>
      </c>
      <c r="D16" s="5">
        <v>144555</v>
      </c>
      <c r="E16" s="5">
        <v>69983</v>
      </c>
      <c r="F16" s="5">
        <v>202720</v>
      </c>
      <c r="G16" s="5">
        <v>44084</v>
      </c>
      <c r="H16" s="5">
        <v>427414</v>
      </c>
      <c r="I16" s="5">
        <v>6006459</v>
      </c>
      <c r="J16" s="5">
        <v>580321</v>
      </c>
      <c r="K16" s="5"/>
      <c r="L16" s="5">
        <v>10646532</v>
      </c>
      <c r="M16" s="5">
        <v>180</v>
      </c>
      <c r="N16" s="5">
        <v>0</v>
      </c>
      <c r="O16" s="5">
        <v>24</v>
      </c>
      <c r="P16" s="5">
        <v>7916705</v>
      </c>
      <c r="Q16" s="5">
        <v>3833274</v>
      </c>
      <c r="R16" s="8"/>
      <c r="S16" s="5"/>
      <c r="T16" s="9" t="s">
        <v>19</v>
      </c>
      <c r="U16" s="5">
        <v>5187676</v>
      </c>
      <c r="V16" s="8"/>
    </row>
    <row r="17" spans="1:22" ht="11.45" customHeight="1" x14ac:dyDescent="0.3">
      <c r="A17" s="3">
        <v>37652</v>
      </c>
      <c r="B17" s="5">
        <v>47880549</v>
      </c>
      <c r="C17" s="5">
        <v>21936</v>
      </c>
      <c r="D17" s="5">
        <v>151209</v>
      </c>
      <c r="E17" s="5">
        <v>81828</v>
      </c>
      <c r="F17" s="5">
        <v>190023</v>
      </c>
      <c r="G17" s="5">
        <v>54615</v>
      </c>
      <c r="H17" s="5">
        <v>473671</v>
      </c>
      <c r="I17" s="5">
        <v>6635882</v>
      </c>
      <c r="J17" s="5">
        <v>655725</v>
      </c>
      <c r="K17" s="5"/>
      <c r="L17" s="5">
        <v>11997791</v>
      </c>
      <c r="M17" s="5">
        <v>156</v>
      </c>
      <c r="N17" s="5">
        <v>0</v>
      </c>
      <c r="O17" s="5">
        <v>0</v>
      </c>
      <c r="P17" s="5">
        <v>8002763</v>
      </c>
      <c r="Q17" s="5">
        <v>4619917</v>
      </c>
      <c r="R17" s="8"/>
      <c r="S17" s="5"/>
      <c r="T17" s="9" t="s">
        <v>19</v>
      </c>
      <c r="U17" s="5">
        <v>4910116</v>
      </c>
      <c r="V17" s="8"/>
    </row>
    <row r="18" spans="1:22" ht="11.45" customHeight="1" x14ac:dyDescent="0.3">
      <c r="A18" s="3">
        <v>37680</v>
      </c>
      <c r="B18" s="5">
        <v>37769078</v>
      </c>
      <c r="C18" s="5">
        <v>17607</v>
      </c>
      <c r="D18" s="5">
        <v>129282</v>
      </c>
      <c r="E18" s="5">
        <v>63876</v>
      </c>
      <c r="F18" s="5">
        <v>209878</v>
      </c>
      <c r="G18" s="5">
        <v>44118</v>
      </c>
      <c r="H18" s="5">
        <v>401131</v>
      </c>
      <c r="I18" s="5">
        <v>5146460</v>
      </c>
      <c r="J18" s="5">
        <v>526286</v>
      </c>
      <c r="K18" s="5"/>
      <c r="L18" s="5">
        <v>9650862</v>
      </c>
      <c r="M18" s="5">
        <v>132</v>
      </c>
      <c r="N18" s="5">
        <v>0</v>
      </c>
      <c r="O18" s="5">
        <v>0</v>
      </c>
      <c r="P18" s="5">
        <v>6590621</v>
      </c>
      <c r="Q18" s="5">
        <v>3635115</v>
      </c>
      <c r="R18" s="8"/>
      <c r="S18" s="5"/>
      <c r="T18" s="9" t="s">
        <v>19</v>
      </c>
      <c r="U18" s="5">
        <v>4460816</v>
      </c>
      <c r="V18" s="8"/>
    </row>
    <row r="19" spans="1:22" ht="11.45" customHeight="1" x14ac:dyDescent="0.3">
      <c r="A19" s="3">
        <v>37711</v>
      </c>
      <c r="B19" s="5">
        <v>43588114</v>
      </c>
      <c r="C19" s="5">
        <v>18485</v>
      </c>
      <c r="D19" s="5">
        <v>156365</v>
      </c>
      <c r="E19" s="5">
        <v>66671</v>
      </c>
      <c r="F19" s="5">
        <v>262779</v>
      </c>
      <c r="G19" s="5">
        <v>47110</v>
      </c>
      <c r="H19" s="5">
        <v>468100</v>
      </c>
      <c r="I19" s="5">
        <v>5606757</v>
      </c>
      <c r="J19" s="5">
        <v>565422</v>
      </c>
      <c r="K19" s="5"/>
      <c r="L19" s="5">
        <v>11382556</v>
      </c>
      <c r="M19" s="5">
        <v>72</v>
      </c>
      <c r="N19" s="5">
        <v>0</v>
      </c>
      <c r="O19" s="5">
        <v>0</v>
      </c>
      <c r="P19" s="5">
        <v>7508822</v>
      </c>
      <c r="Q19" s="5">
        <v>3956692</v>
      </c>
      <c r="R19" s="8"/>
      <c r="S19" s="5"/>
      <c r="T19" s="9" t="s">
        <v>19</v>
      </c>
      <c r="U19" s="5">
        <v>5263413</v>
      </c>
      <c r="V19" s="8"/>
    </row>
    <row r="20" spans="1:22" ht="11.45" customHeight="1" x14ac:dyDescent="0.3">
      <c r="A20" s="3">
        <v>37741</v>
      </c>
      <c r="B20" s="5">
        <v>61131230</v>
      </c>
      <c r="C20" s="5">
        <v>26544</v>
      </c>
      <c r="D20" s="5">
        <v>229968</v>
      </c>
      <c r="E20" s="5">
        <v>94097</v>
      </c>
      <c r="F20" s="5">
        <v>435784</v>
      </c>
      <c r="G20" s="5">
        <v>66421</v>
      </c>
      <c r="H20" s="5">
        <v>664951</v>
      </c>
      <c r="I20" s="5">
        <v>8025435</v>
      </c>
      <c r="J20" s="5">
        <v>774294</v>
      </c>
      <c r="K20" s="5"/>
      <c r="L20" s="5">
        <v>14292456</v>
      </c>
      <c r="M20" s="5">
        <v>180</v>
      </c>
      <c r="N20" s="5">
        <v>0</v>
      </c>
      <c r="O20" s="5">
        <v>120</v>
      </c>
      <c r="P20" s="5">
        <v>11952879</v>
      </c>
      <c r="Q20" s="5">
        <v>5957416</v>
      </c>
      <c r="R20" s="8"/>
      <c r="S20" s="5"/>
      <c r="T20" s="9" t="s">
        <v>19</v>
      </c>
      <c r="U20" s="5">
        <v>7611103</v>
      </c>
      <c r="V20" s="8"/>
    </row>
    <row r="21" spans="1:22" ht="11.45" customHeight="1" x14ac:dyDescent="0.3">
      <c r="A21" s="3">
        <v>37772</v>
      </c>
      <c r="B21" s="5">
        <v>60414847</v>
      </c>
      <c r="C21" s="5">
        <v>25756</v>
      </c>
      <c r="D21" s="5">
        <v>241945</v>
      </c>
      <c r="E21" s="5">
        <v>91488</v>
      </c>
      <c r="F21" s="5">
        <v>447210</v>
      </c>
      <c r="G21" s="5">
        <v>60719</v>
      </c>
      <c r="H21" s="5">
        <v>630500</v>
      </c>
      <c r="I21" s="5">
        <v>7889912</v>
      </c>
      <c r="J21" s="5">
        <v>726589</v>
      </c>
      <c r="K21" s="5"/>
      <c r="L21" s="5">
        <v>14626866</v>
      </c>
      <c r="M21" s="5">
        <v>204</v>
      </c>
      <c r="N21" s="5">
        <v>0</v>
      </c>
      <c r="O21" s="5">
        <v>45</v>
      </c>
      <c r="P21" s="5">
        <v>11656907</v>
      </c>
      <c r="Q21" s="5">
        <v>5532490</v>
      </c>
      <c r="R21" s="8"/>
      <c r="S21" s="5"/>
      <c r="T21" s="9" t="s">
        <v>19</v>
      </c>
      <c r="U21" s="5">
        <v>6795474</v>
      </c>
      <c r="V21" s="5">
        <v>294</v>
      </c>
    </row>
    <row r="22" spans="1:22" ht="11.45" customHeight="1" x14ac:dyDescent="0.3">
      <c r="A22" s="3">
        <v>37802</v>
      </c>
      <c r="B22" s="5">
        <v>57887268</v>
      </c>
      <c r="C22" s="5">
        <v>20745</v>
      </c>
      <c r="D22" s="5">
        <v>195453</v>
      </c>
      <c r="E22" s="5">
        <v>75438</v>
      </c>
      <c r="F22" s="5">
        <v>491114</v>
      </c>
      <c r="G22" s="5">
        <v>51983</v>
      </c>
      <c r="H22" s="5">
        <v>553020</v>
      </c>
      <c r="I22" s="5">
        <v>7306236</v>
      </c>
      <c r="J22" s="5">
        <v>621658</v>
      </c>
      <c r="K22" s="5"/>
      <c r="L22" s="5">
        <v>13744578</v>
      </c>
      <c r="M22" s="5">
        <v>144</v>
      </c>
      <c r="N22" s="5">
        <v>0</v>
      </c>
      <c r="O22" s="5">
        <v>0</v>
      </c>
      <c r="P22" s="5">
        <v>11434147</v>
      </c>
      <c r="Q22" s="5">
        <v>4686918</v>
      </c>
      <c r="R22" s="8"/>
      <c r="S22" s="5"/>
      <c r="T22" s="9" t="s">
        <v>19</v>
      </c>
      <c r="U22" s="5">
        <v>6155415</v>
      </c>
      <c r="V22" s="5">
        <v>1760</v>
      </c>
    </row>
    <row r="23" spans="1:22" ht="11.45" customHeight="1" x14ac:dyDescent="0.3">
      <c r="A23" s="3">
        <v>37833</v>
      </c>
      <c r="B23" s="5">
        <v>74496214</v>
      </c>
      <c r="C23" s="5">
        <v>23847</v>
      </c>
      <c r="D23" s="5">
        <v>205376</v>
      </c>
      <c r="E23" s="5">
        <v>88898</v>
      </c>
      <c r="F23" s="5">
        <v>484427</v>
      </c>
      <c r="G23" s="5">
        <v>68628</v>
      </c>
      <c r="H23" s="5">
        <v>652252</v>
      </c>
      <c r="I23" s="5">
        <v>9554898</v>
      </c>
      <c r="J23" s="5">
        <v>744216</v>
      </c>
      <c r="K23" s="5"/>
      <c r="L23" s="5">
        <v>17071496</v>
      </c>
      <c r="M23" s="5">
        <v>132</v>
      </c>
      <c r="N23" s="5">
        <v>0</v>
      </c>
      <c r="O23" s="5">
        <v>30</v>
      </c>
      <c r="P23" s="5">
        <v>15405543</v>
      </c>
      <c r="Q23" s="5">
        <v>5616423</v>
      </c>
      <c r="R23" s="8"/>
      <c r="S23" s="5"/>
      <c r="T23" s="9" t="s">
        <v>19</v>
      </c>
      <c r="U23" s="5">
        <v>6350056</v>
      </c>
      <c r="V23" s="5">
        <v>6113</v>
      </c>
    </row>
    <row r="24" spans="1:22" ht="11.45" customHeight="1" x14ac:dyDescent="0.3">
      <c r="A24" s="3">
        <v>37864</v>
      </c>
      <c r="B24" s="5">
        <v>69646261</v>
      </c>
      <c r="C24" s="5">
        <v>19668</v>
      </c>
      <c r="D24" s="5">
        <v>181142</v>
      </c>
      <c r="E24" s="5">
        <v>85117</v>
      </c>
      <c r="F24" s="5">
        <v>326045</v>
      </c>
      <c r="G24" s="5">
        <v>58484</v>
      </c>
      <c r="H24" s="5">
        <v>578850</v>
      </c>
      <c r="I24" s="5">
        <v>9169539</v>
      </c>
      <c r="J24" s="5">
        <v>674267</v>
      </c>
      <c r="K24" s="5"/>
      <c r="L24" s="5">
        <v>15311692</v>
      </c>
      <c r="M24" s="5">
        <v>120</v>
      </c>
      <c r="N24" s="5">
        <v>0</v>
      </c>
      <c r="O24" s="5">
        <v>0</v>
      </c>
      <c r="P24" s="5">
        <v>15775789</v>
      </c>
      <c r="Q24" s="5">
        <v>5083438</v>
      </c>
      <c r="R24" s="8"/>
      <c r="S24" s="5"/>
      <c r="T24" s="9" t="s">
        <v>19</v>
      </c>
      <c r="U24" s="5">
        <v>4829767</v>
      </c>
      <c r="V24" s="5">
        <v>8358</v>
      </c>
    </row>
    <row r="25" spans="1:22" ht="11.45" customHeight="1" x14ac:dyDescent="0.3">
      <c r="A25" s="3">
        <v>37894</v>
      </c>
      <c r="B25" s="5">
        <v>59484817</v>
      </c>
      <c r="C25" s="5">
        <v>17809</v>
      </c>
      <c r="D25" s="5">
        <v>148736</v>
      </c>
      <c r="E25" s="5">
        <v>74676</v>
      </c>
      <c r="F25" s="5">
        <v>331644</v>
      </c>
      <c r="G25" s="5">
        <v>50367</v>
      </c>
      <c r="H25" s="5">
        <v>474145</v>
      </c>
      <c r="I25" s="5">
        <v>7460553</v>
      </c>
      <c r="J25" s="5">
        <v>591368</v>
      </c>
      <c r="K25" s="5"/>
      <c r="L25" s="5">
        <v>14222169</v>
      </c>
      <c r="M25" s="5">
        <v>96</v>
      </c>
      <c r="N25" s="5">
        <v>0</v>
      </c>
      <c r="O25" s="5">
        <v>0</v>
      </c>
      <c r="P25" s="5">
        <v>12436114</v>
      </c>
      <c r="Q25" s="5">
        <v>4069213</v>
      </c>
      <c r="R25" s="8"/>
      <c r="S25" s="5"/>
      <c r="T25" s="9" t="s">
        <v>19</v>
      </c>
      <c r="U25" s="5">
        <v>4410828</v>
      </c>
      <c r="V25" s="5">
        <v>10293</v>
      </c>
    </row>
    <row r="26" spans="1:22" ht="11.45" customHeight="1" x14ac:dyDescent="0.3">
      <c r="A26" s="3">
        <v>37925</v>
      </c>
      <c r="B26" s="5">
        <v>62746128</v>
      </c>
      <c r="C26" s="5">
        <v>21241</v>
      </c>
      <c r="D26" s="5">
        <v>168659</v>
      </c>
      <c r="E26" s="5">
        <v>101838</v>
      </c>
      <c r="F26" s="5">
        <v>558698</v>
      </c>
      <c r="G26" s="5">
        <v>61762</v>
      </c>
      <c r="H26" s="5">
        <v>607267</v>
      </c>
      <c r="I26" s="5">
        <v>8749199</v>
      </c>
      <c r="J26" s="5">
        <v>724144</v>
      </c>
      <c r="K26" s="5"/>
      <c r="L26" s="5">
        <v>14489884</v>
      </c>
      <c r="M26" s="5">
        <v>132</v>
      </c>
      <c r="N26" s="5">
        <v>0</v>
      </c>
      <c r="O26" s="5">
        <v>0</v>
      </c>
      <c r="P26" s="5">
        <v>14540589</v>
      </c>
      <c r="Q26" s="5">
        <v>5032299</v>
      </c>
      <c r="R26" s="8"/>
      <c r="S26" s="5"/>
      <c r="T26" s="9" t="s">
        <v>19</v>
      </c>
      <c r="U26" s="5">
        <v>6687315</v>
      </c>
      <c r="V26" s="5">
        <v>19847</v>
      </c>
    </row>
    <row r="27" spans="1:22" ht="11.45" customHeight="1" x14ac:dyDescent="0.3">
      <c r="A27" s="3">
        <v>37955</v>
      </c>
      <c r="B27" s="5">
        <v>38717807</v>
      </c>
      <c r="C27" s="5">
        <v>15024</v>
      </c>
      <c r="D27" s="5">
        <v>106145</v>
      </c>
      <c r="E27" s="5">
        <v>73556</v>
      </c>
      <c r="F27" s="5">
        <v>439787</v>
      </c>
      <c r="G27" s="5">
        <v>43262</v>
      </c>
      <c r="H27" s="5">
        <v>399764</v>
      </c>
      <c r="I27" s="5">
        <v>5308634</v>
      </c>
      <c r="J27" s="5">
        <v>490224</v>
      </c>
      <c r="K27" s="5"/>
      <c r="L27" s="5">
        <v>10400371</v>
      </c>
      <c r="M27" s="5">
        <v>96</v>
      </c>
      <c r="N27" s="5">
        <v>0</v>
      </c>
      <c r="O27" s="5">
        <v>0</v>
      </c>
      <c r="P27" s="5">
        <v>8251319</v>
      </c>
      <c r="Q27" s="5">
        <v>3232019</v>
      </c>
      <c r="R27" s="8"/>
      <c r="S27" s="5"/>
      <c r="T27" s="9" t="s">
        <v>19</v>
      </c>
      <c r="U27" s="5">
        <v>4568886</v>
      </c>
      <c r="V27" s="5">
        <v>17746</v>
      </c>
    </row>
    <row r="28" spans="1:22" ht="11.45" customHeight="1" x14ac:dyDescent="0.3">
      <c r="A28" s="3">
        <v>37986</v>
      </c>
      <c r="B28" s="5">
        <v>47068647</v>
      </c>
      <c r="C28" s="5">
        <v>17436</v>
      </c>
      <c r="D28" s="5">
        <v>123319</v>
      </c>
      <c r="E28" s="5">
        <v>79403</v>
      </c>
      <c r="F28" s="5">
        <v>500116</v>
      </c>
      <c r="G28" s="5">
        <v>54931</v>
      </c>
      <c r="H28" s="5">
        <v>504944</v>
      </c>
      <c r="I28" s="5">
        <v>6504649</v>
      </c>
      <c r="J28" s="5">
        <v>599616</v>
      </c>
      <c r="K28" s="5"/>
      <c r="L28" s="5">
        <v>12145817</v>
      </c>
      <c r="M28" s="5">
        <v>108</v>
      </c>
      <c r="N28" s="5">
        <v>0</v>
      </c>
      <c r="O28" s="5">
        <v>0</v>
      </c>
      <c r="P28" s="5">
        <v>9664528</v>
      </c>
      <c r="Q28" s="5">
        <v>4128571</v>
      </c>
      <c r="R28" s="8"/>
      <c r="S28" s="5"/>
      <c r="T28" s="9" t="s">
        <v>19</v>
      </c>
      <c r="U28" s="5">
        <v>5735395</v>
      </c>
      <c r="V28" s="5">
        <v>21830</v>
      </c>
    </row>
    <row r="29" spans="1:22" ht="11.45" customHeight="1" x14ac:dyDescent="0.3">
      <c r="A29" s="3">
        <v>38017</v>
      </c>
      <c r="B29" s="5">
        <v>47578650</v>
      </c>
      <c r="C29" s="5">
        <v>18981</v>
      </c>
      <c r="D29" s="5">
        <v>127761</v>
      </c>
      <c r="E29" s="5">
        <v>82523</v>
      </c>
      <c r="F29" s="5">
        <v>391298</v>
      </c>
      <c r="G29" s="5">
        <v>47806</v>
      </c>
      <c r="H29" s="5">
        <v>534720</v>
      </c>
      <c r="I29" s="5">
        <v>6565701</v>
      </c>
      <c r="J29" s="5">
        <v>603521</v>
      </c>
      <c r="K29" s="5"/>
      <c r="L29" s="5">
        <v>11887380</v>
      </c>
      <c r="M29" s="5">
        <v>156</v>
      </c>
      <c r="N29" s="5">
        <v>0</v>
      </c>
      <c r="O29" s="5">
        <v>0</v>
      </c>
      <c r="P29" s="5">
        <v>9149923</v>
      </c>
      <c r="Q29" s="5">
        <v>4632173</v>
      </c>
      <c r="R29" s="8"/>
      <c r="S29" s="5"/>
      <c r="T29" s="9" t="s">
        <v>19</v>
      </c>
      <c r="U29" s="5">
        <v>5029976</v>
      </c>
      <c r="V29" s="5">
        <v>25261</v>
      </c>
    </row>
    <row r="30" spans="1:22" ht="11.45" customHeight="1" x14ac:dyDescent="0.3">
      <c r="A30" s="3">
        <v>38046</v>
      </c>
      <c r="B30" s="5">
        <v>43257503</v>
      </c>
      <c r="C30" s="5">
        <v>16443</v>
      </c>
      <c r="D30" s="5">
        <v>104051</v>
      </c>
      <c r="E30" s="5">
        <v>68752</v>
      </c>
      <c r="F30" s="5">
        <v>409464</v>
      </c>
      <c r="G30" s="5">
        <v>43187</v>
      </c>
      <c r="H30" s="5">
        <v>529968</v>
      </c>
      <c r="I30" s="5">
        <v>5899089</v>
      </c>
      <c r="J30" s="5">
        <v>561880</v>
      </c>
      <c r="K30" s="5"/>
      <c r="L30" s="5">
        <v>11108794</v>
      </c>
      <c r="M30" s="5">
        <v>60</v>
      </c>
      <c r="N30" s="5">
        <v>0</v>
      </c>
      <c r="O30" s="5">
        <v>0</v>
      </c>
      <c r="P30" s="5">
        <v>8899968</v>
      </c>
      <c r="Q30" s="5">
        <v>4229316</v>
      </c>
      <c r="R30" s="8"/>
      <c r="S30" s="5"/>
      <c r="T30" s="9" t="s">
        <v>19</v>
      </c>
      <c r="U30" s="5">
        <v>5518299</v>
      </c>
      <c r="V30" s="5">
        <v>21780</v>
      </c>
    </row>
    <row r="31" spans="1:22" ht="11.45" customHeight="1" x14ac:dyDescent="0.3">
      <c r="A31" s="3">
        <v>38077</v>
      </c>
      <c r="B31" s="5">
        <v>56663029</v>
      </c>
      <c r="C31" s="5">
        <v>22782</v>
      </c>
      <c r="D31" s="5">
        <v>152608</v>
      </c>
      <c r="E31" s="5">
        <v>96348</v>
      </c>
      <c r="F31" s="5">
        <v>629403</v>
      </c>
      <c r="G31" s="5">
        <v>62720</v>
      </c>
      <c r="H31" s="5">
        <v>669964</v>
      </c>
      <c r="I31" s="5">
        <v>7565626</v>
      </c>
      <c r="J31" s="5">
        <v>689938</v>
      </c>
      <c r="K31" s="5"/>
      <c r="L31" s="5">
        <v>14834917</v>
      </c>
      <c r="M31" s="5">
        <v>252</v>
      </c>
      <c r="N31" s="5">
        <v>0</v>
      </c>
      <c r="O31" s="5">
        <v>0</v>
      </c>
      <c r="P31" s="5">
        <v>12244280</v>
      </c>
      <c r="Q31" s="5">
        <v>5246923</v>
      </c>
      <c r="R31" s="8"/>
      <c r="S31" s="5"/>
      <c r="T31" s="9" t="s">
        <v>19</v>
      </c>
      <c r="U31" s="5">
        <v>7317275</v>
      </c>
      <c r="V31" s="5">
        <v>30039</v>
      </c>
    </row>
    <row r="32" spans="1:22" ht="11.45" customHeight="1" x14ac:dyDescent="0.3">
      <c r="A32" s="3">
        <v>38107</v>
      </c>
      <c r="B32" s="5">
        <v>60725654</v>
      </c>
      <c r="C32" s="5">
        <v>22416</v>
      </c>
      <c r="D32" s="5">
        <v>174256</v>
      </c>
      <c r="E32" s="5">
        <v>94789</v>
      </c>
      <c r="F32" s="5">
        <v>623331</v>
      </c>
      <c r="G32" s="5">
        <v>65917</v>
      </c>
      <c r="H32" s="5">
        <v>712995</v>
      </c>
      <c r="I32" s="5">
        <v>8170340</v>
      </c>
      <c r="J32" s="5">
        <v>721038</v>
      </c>
      <c r="K32" s="5"/>
      <c r="L32" s="5">
        <v>14870783</v>
      </c>
      <c r="M32" s="5">
        <v>144</v>
      </c>
      <c r="N32" s="5">
        <v>0</v>
      </c>
      <c r="O32" s="5">
        <v>0</v>
      </c>
      <c r="P32" s="5">
        <v>14027395</v>
      </c>
      <c r="Q32" s="5">
        <v>5646171</v>
      </c>
      <c r="R32" s="8"/>
      <c r="S32" s="5"/>
      <c r="T32" s="9" t="s">
        <v>19</v>
      </c>
      <c r="U32" s="5">
        <v>7403092</v>
      </c>
      <c r="V32" s="5">
        <v>28942</v>
      </c>
    </row>
    <row r="33" spans="1:22" ht="11.45" customHeight="1" x14ac:dyDescent="0.3">
      <c r="A33" s="3">
        <v>38138</v>
      </c>
      <c r="B33" s="5">
        <v>55533842</v>
      </c>
      <c r="C33" s="5">
        <v>21665</v>
      </c>
      <c r="D33" s="5">
        <v>174166</v>
      </c>
      <c r="E33" s="5">
        <v>83875</v>
      </c>
      <c r="F33" s="5">
        <v>757862</v>
      </c>
      <c r="G33" s="5">
        <v>56200</v>
      </c>
      <c r="H33" s="5">
        <v>600657</v>
      </c>
      <c r="I33" s="5">
        <v>7243887</v>
      </c>
      <c r="J33" s="5">
        <v>624252</v>
      </c>
      <c r="K33" s="5"/>
      <c r="L33" s="5">
        <v>14386428</v>
      </c>
      <c r="M33" s="5">
        <v>156</v>
      </c>
      <c r="N33" s="5">
        <v>0</v>
      </c>
      <c r="O33" s="5">
        <v>0</v>
      </c>
      <c r="P33" s="5">
        <v>12597574</v>
      </c>
      <c r="Q33" s="5">
        <v>4752014</v>
      </c>
      <c r="R33" s="8"/>
      <c r="S33" s="5"/>
      <c r="T33" s="9" t="s">
        <v>19</v>
      </c>
      <c r="U33" s="5">
        <v>6447751</v>
      </c>
      <c r="V33" s="5">
        <v>24937</v>
      </c>
    </row>
    <row r="34" spans="1:22" ht="11.45" customHeight="1" x14ac:dyDescent="0.3">
      <c r="A34" s="3">
        <v>38168</v>
      </c>
      <c r="B34" s="5">
        <v>66274689</v>
      </c>
      <c r="C34" s="5">
        <v>24640</v>
      </c>
      <c r="D34" s="5">
        <v>197353</v>
      </c>
      <c r="E34" s="5">
        <v>96987</v>
      </c>
      <c r="F34" s="5">
        <v>832571</v>
      </c>
      <c r="G34" s="5">
        <v>66214</v>
      </c>
      <c r="H34" s="5">
        <v>718320</v>
      </c>
      <c r="I34" s="5">
        <v>8824980</v>
      </c>
      <c r="J34" s="5">
        <v>716016</v>
      </c>
      <c r="K34" s="5"/>
      <c r="L34" s="5">
        <v>16385172</v>
      </c>
      <c r="M34" s="5">
        <v>180</v>
      </c>
      <c r="N34" s="5">
        <v>0</v>
      </c>
      <c r="O34" s="5">
        <v>0</v>
      </c>
      <c r="P34" s="5">
        <v>15914162</v>
      </c>
      <c r="Q34" s="5">
        <v>5450157</v>
      </c>
      <c r="R34" s="8"/>
      <c r="S34" s="5"/>
      <c r="T34" s="9" t="s">
        <v>19</v>
      </c>
      <c r="U34" s="5">
        <v>7566334</v>
      </c>
      <c r="V34" s="5">
        <v>28627</v>
      </c>
    </row>
    <row r="35" spans="1:22" ht="11.45" customHeight="1" x14ac:dyDescent="0.3">
      <c r="A35" s="3">
        <v>38199</v>
      </c>
      <c r="B35" s="5">
        <v>71531286</v>
      </c>
      <c r="C35" s="5">
        <v>24273</v>
      </c>
      <c r="D35" s="5">
        <v>198462</v>
      </c>
      <c r="E35" s="5">
        <v>86313</v>
      </c>
      <c r="F35" s="5">
        <v>623790</v>
      </c>
      <c r="G35" s="5">
        <v>65140</v>
      </c>
      <c r="H35" s="5">
        <v>708619</v>
      </c>
      <c r="I35" s="5">
        <v>9434763</v>
      </c>
      <c r="J35" s="5">
        <v>706776</v>
      </c>
      <c r="K35" s="5"/>
      <c r="L35" s="5">
        <v>17161128</v>
      </c>
      <c r="M35" s="5">
        <v>96</v>
      </c>
      <c r="N35" s="5">
        <v>0</v>
      </c>
      <c r="O35" s="5">
        <v>0</v>
      </c>
      <c r="P35" s="5">
        <v>17710317</v>
      </c>
      <c r="Q35" s="5">
        <v>5360616</v>
      </c>
      <c r="R35" s="8"/>
      <c r="S35" s="5"/>
      <c r="T35" s="9" t="s">
        <v>19</v>
      </c>
      <c r="U35" s="5">
        <v>6413117</v>
      </c>
      <c r="V35" s="5">
        <v>25609</v>
      </c>
    </row>
    <row r="36" spans="1:22" ht="11.45" customHeight="1" x14ac:dyDescent="0.3">
      <c r="A36" s="3">
        <v>38230</v>
      </c>
      <c r="B36" s="5">
        <v>66596395</v>
      </c>
      <c r="C36" s="5">
        <v>20085</v>
      </c>
      <c r="D36" s="5">
        <v>181591</v>
      </c>
      <c r="E36" s="5">
        <v>75583</v>
      </c>
      <c r="F36" s="5">
        <v>451155</v>
      </c>
      <c r="G36" s="5">
        <v>55075</v>
      </c>
      <c r="H36" s="5">
        <v>586950</v>
      </c>
      <c r="I36" s="5">
        <v>8479816</v>
      </c>
      <c r="J36" s="5">
        <v>598068</v>
      </c>
      <c r="K36" s="5"/>
      <c r="L36" s="5">
        <v>15920804</v>
      </c>
      <c r="M36" s="5">
        <v>180</v>
      </c>
      <c r="N36" s="5">
        <v>0</v>
      </c>
      <c r="O36" s="5">
        <v>0</v>
      </c>
      <c r="P36" s="5">
        <v>16486761</v>
      </c>
      <c r="Q36" s="5">
        <v>4556843</v>
      </c>
      <c r="R36" s="8"/>
      <c r="S36" s="5"/>
      <c r="T36" s="9" t="s">
        <v>19</v>
      </c>
      <c r="U36" s="5">
        <v>4504648</v>
      </c>
      <c r="V36" s="5">
        <v>23887</v>
      </c>
    </row>
    <row r="37" spans="1:22" ht="11.45" customHeight="1" x14ac:dyDescent="0.3">
      <c r="A37" s="3">
        <v>38260</v>
      </c>
      <c r="B37" s="5">
        <v>62777747</v>
      </c>
      <c r="C37" s="5">
        <v>22500</v>
      </c>
      <c r="D37" s="5">
        <v>195438</v>
      </c>
      <c r="E37" s="5">
        <v>76420</v>
      </c>
      <c r="F37" s="5">
        <v>544265</v>
      </c>
      <c r="G37" s="5">
        <v>51139</v>
      </c>
      <c r="H37" s="5">
        <v>618118</v>
      </c>
      <c r="I37" s="5">
        <v>8741786</v>
      </c>
      <c r="J37" s="5">
        <v>672913</v>
      </c>
      <c r="K37" s="5"/>
      <c r="L37" s="5">
        <v>15421905</v>
      </c>
      <c r="M37" s="5">
        <v>96</v>
      </c>
      <c r="N37" s="5">
        <v>0</v>
      </c>
      <c r="O37" s="5">
        <v>0</v>
      </c>
      <c r="P37" s="5">
        <v>16253454</v>
      </c>
      <c r="Q37" s="5">
        <v>4667233</v>
      </c>
      <c r="R37" s="8"/>
      <c r="S37" s="5"/>
      <c r="T37" s="9" t="s">
        <v>19</v>
      </c>
      <c r="U37" s="5">
        <v>5313198</v>
      </c>
      <c r="V37" s="5">
        <v>24560</v>
      </c>
    </row>
    <row r="38" spans="1:22" ht="11.45" customHeight="1" x14ac:dyDescent="0.3">
      <c r="A38" s="3">
        <v>38291</v>
      </c>
      <c r="B38" s="5">
        <v>52600072</v>
      </c>
      <c r="C38" s="5">
        <v>18625</v>
      </c>
      <c r="D38" s="5">
        <v>186326</v>
      </c>
      <c r="E38" s="5">
        <v>72886</v>
      </c>
      <c r="F38" s="5">
        <v>555117</v>
      </c>
      <c r="G38" s="5">
        <v>54704</v>
      </c>
      <c r="H38" s="5">
        <v>553606</v>
      </c>
      <c r="I38" s="5">
        <v>7389461</v>
      </c>
      <c r="J38" s="5">
        <v>595749</v>
      </c>
      <c r="K38" s="5"/>
      <c r="L38" s="5">
        <v>13247759</v>
      </c>
      <c r="M38" s="5">
        <v>180</v>
      </c>
      <c r="N38" s="5">
        <v>0</v>
      </c>
      <c r="O38" s="5">
        <v>0</v>
      </c>
      <c r="P38" s="5">
        <v>13850957</v>
      </c>
      <c r="Q38" s="5">
        <v>4062415</v>
      </c>
      <c r="R38" s="8"/>
      <c r="S38" s="5"/>
      <c r="T38" s="9" t="s">
        <v>19</v>
      </c>
      <c r="U38" s="5">
        <v>6087440</v>
      </c>
      <c r="V38" s="5">
        <v>23452</v>
      </c>
    </row>
    <row r="39" spans="1:22" ht="11.45" customHeight="1" x14ac:dyDescent="0.3">
      <c r="A39" s="3">
        <v>38321</v>
      </c>
      <c r="B39" s="5">
        <v>50409784</v>
      </c>
      <c r="C39" s="5">
        <v>17585</v>
      </c>
      <c r="D39" s="5">
        <v>187933</v>
      </c>
      <c r="E39" s="5">
        <v>66868</v>
      </c>
      <c r="F39" s="5">
        <v>614435</v>
      </c>
      <c r="G39" s="5">
        <v>52874</v>
      </c>
      <c r="H39" s="5">
        <v>524322</v>
      </c>
      <c r="I39" s="5">
        <v>6503058</v>
      </c>
      <c r="J39" s="5">
        <v>551623</v>
      </c>
      <c r="K39" s="5"/>
      <c r="L39" s="5">
        <v>13644087</v>
      </c>
      <c r="M39" s="5">
        <v>84</v>
      </c>
      <c r="N39" s="5">
        <v>0</v>
      </c>
      <c r="O39" s="5">
        <v>0</v>
      </c>
      <c r="P39" s="5">
        <v>11739708</v>
      </c>
      <c r="Q39" s="5">
        <v>3791604</v>
      </c>
      <c r="R39" s="8"/>
      <c r="S39" s="5"/>
      <c r="T39" s="9" t="s">
        <v>19</v>
      </c>
      <c r="U39" s="5">
        <v>5635033</v>
      </c>
      <c r="V39" s="5">
        <v>20290</v>
      </c>
    </row>
    <row r="40" spans="1:22" ht="11.45" customHeight="1" x14ac:dyDescent="0.3">
      <c r="A40" s="3">
        <v>38352</v>
      </c>
      <c r="B40" s="5">
        <v>47651689</v>
      </c>
      <c r="C40" s="5">
        <v>19575</v>
      </c>
      <c r="D40" s="5">
        <v>204460</v>
      </c>
      <c r="E40" s="5">
        <v>72457</v>
      </c>
      <c r="F40" s="5">
        <v>691856</v>
      </c>
      <c r="G40" s="5">
        <v>61502</v>
      </c>
      <c r="H40" s="5">
        <v>560392</v>
      </c>
      <c r="I40" s="5">
        <v>6973814</v>
      </c>
      <c r="J40" s="5">
        <v>611417</v>
      </c>
      <c r="K40" s="5"/>
      <c r="L40" s="5">
        <v>12605035</v>
      </c>
      <c r="M40" s="5">
        <v>96</v>
      </c>
      <c r="N40" s="5">
        <v>0</v>
      </c>
      <c r="O40" s="5">
        <v>0</v>
      </c>
      <c r="P40" s="5">
        <v>11939293</v>
      </c>
      <c r="Q40" s="5">
        <v>4103063</v>
      </c>
      <c r="R40" s="8"/>
      <c r="S40" s="5"/>
      <c r="T40" s="9" t="s">
        <v>19</v>
      </c>
      <c r="U40" s="5">
        <v>6284629</v>
      </c>
      <c r="V40" s="5">
        <v>19786</v>
      </c>
    </row>
    <row r="41" spans="1:22" ht="11.45" customHeight="1" x14ac:dyDescent="0.3">
      <c r="A41" s="3">
        <v>38383</v>
      </c>
      <c r="B41" s="5">
        <v>42526557</v>
      </c>
      <c r="C41" s="5">
        <v>14765</v>
      </c>
      <c r="D41" s="5">
        <v>147644</v>
      </c>
      <c r="E41" s="5">
        <v>58584</v>
      </c>
      <c r="F41" s="5">
        <v>406530</v>
      </c>
      <c r="G41" s="5">
        <v>37051</v>
      </c>
      <c r="H41" s="5">
        <v>468850</v>
      </c>
      <c r="I41" s="5">
        <v>5814817</v>
      </c>
      <c r="J41" s="5">
        <v>522191</v>
      </c>
      <c r="K41" s="5"/>
      <c r="L41" s="5">
        <v>11410496</v>
      </c>
      <c r="M41" s="5">
        <v>132</v>
      </c>
      <c r="N41" s="5">
        <v>0</v>
      </c>
      <c r="O41" s="5">
        <v>0</v>
      </c>
      <c r="P41" s="5">
        <v>8843756</v>
      </c>
      <c r="Q41" s="5">
        <v>3833386</v>
      </c>
      <c r="R41" s="8"/>
      <c r="S41" s="5"/>
      <c r="T41" s="9" t="s">
        <v>19</v>
      </c>
      <c r="U41" s="5">
        <v>4435444</v>
      </c>
      <c r="V41" s="5">
        <v>16360</v>
      </c>
    </row>
    <row r="42" spans="1:22" ht="11.45" customHeight="1" x14ac:dyDescent="0.3">
      <c r="A42" s="3">
        <v>38411</v>
      </c>
      <c r="B42" s="5">
        <v>46067007</v>
      </c>
      <c r="C42" s="5">
        <v>15653</v>
      </c>
      <c r="D42" s="5">
        <v>188092</v>
      </c>
      <c r="E42" s="5">
        <v>66722</v>
      </c>
      <c r="F42" s="5">
        <v>451987</v>
      </c>
      <c r="G42" s="5">
        <v>52730</v>
      </c>
      <c r="H42" s="5">
        <v>551035</v>
      </c>
      <c r="I42" s="5">
        <v>6176853</v>
      </c>
      <c r="J42" s="5">
        <v>540210</v>
      </c>
      <c r="K42" s="5"/>
      <c r="L42" s="5">
        <v>12135583</v>
      </c>
      <c r="M42" s="5">
        <v>36</v>
      </c>
      <c r="N42" s="5">
        <v>0</v>
      </c>
      <c r="O42" s="5">
        <v>0</v>
      </c>
      <c r="P42" s="5">
        <v>10762086</v>
      </c>
      <c r="Q42" s="5">
        <v>4194111</v>
      </c>
      <c r="R42" s="8"/>
      <c r="S42" s="5"/>
      <c r="T42" s="9" t="s">
        <v>19</v>
      </c>
      <c r="U42" s="5">
        <v>5802388</v>
      </c>
      <c r="V42" s="5">
        <v>19548</v>
      </c>
    </row>
    <row r="43" spans="1:22" ht="11.45" customHeight="1" x14ac:dyDescent="0.3">
      <c r="A43" s="3">
        <v>38442</v>
      </c>
      <c r="B43" s="5">
        <v>55336079</v>
      </c>
      <c r="C43" s="5">
        <v>18984</v>
      </c>
      <c r="D43" s="5">
        <v>237521</v>
      </c>
      <c r="E43" s="5">
        <v>80838</v>
      </c>
      <c r="F43" s="5">
        <v>564334</v>
      </c>
      <c r="G43" s="5">
        <v>60057</v>
      </c>
      <c r="H43" s="5">
        <v>668608</v>
      </c>
      <c r="I43" s="5">
        <v>7479799</v>
      </c>
      <c r="J43" s="5">
        <v>672250</v>
      </c>
      <c r="K43" s="5"/>
      <c r="L43" s="5">
        <v>14712292</v>
      </c>
      <c r="M43" s="5">
        <v>132</v>
      </c>
      <c r="N43" s="5">
        <v>0</v>
      </c>
      <c r="O43" s="5">
        <v>0</v>
      </c>
      <c r="P43" s="5">
        <v>13876812</v>
      </c>
      <c r="Q43" s="5">
        <v>4961187</v>
      </c>
      <c r="R43" s="8"/>
      <c r="S43" s="5"/>
      <c r="T43" s="9" t="s">
        <v>19</v>
      </c>
      <c r="U43" s="5">
        <v>7342283</v>
      </c>
      <c r="V43" s="5">
        <v>23149</v>
      </c>
    </row>
    <row r="44" spans="1:22" ht="11.45" customHeight="1" x14ac:dyDescent="0.3">
      <c r="A44" s="3">
        <v>38472</v>
      </c>
      <c r="B44" s="5">
        <v>67345461</v>
      </c>
      <c r="C44" s="5">
        <v>21796</v>
      </c>
      <c r="D44" s="5">
        <v>276046</v>
      </c>
      <c r="E44" s="5">
        <v>94297</v>
      </c>
      <c r="F44" s="5">
        <v>584945</v>
      </c>
      <c r="G44" s="5">
        <v>66538</v>
      </c>
      <c r="H44" s="5">
        <v>808272</v>
      </c>
      <c r="I44" s="5">
        <v>9065050</v>
      </c>
      <c r="J44" s="5">
        <v>786862</v>
      </c>
      <c r="K44" s="5"/>
      <c r="L44" s="5">
        <v>16811767</v>
      </c>
      <c r="M44" s="5">
        <v>120</v>
      </c>
      <c r="N44" s="5">
        <v>0</v>
      </c>
      <c r="O44" s="5">
        <v>0</v>
      </c>
      <c r="P44" s="5">
        <v>17667718</v>
      </c>
      <c r="Q44" s="5">
        <v>6033642</v>
      </c>
      <c r="R44" s="8"/>
      <c r="S44" s="5"/>
      <c r="T44" s="9" t="s">
        <v>19</v>
      </c>
      <c r="U44" s="5">
        <v>8320393</v>
      </c>
      <c r="V44" s="5">
        <v>27561</v>
      </c>
    </row>
    <row r="45" spans="1:22" ht="11.45" customHeight="1" x14ac:dyDescent="0.3">
      <c r="A45" s="3">
        <v>38503</v>
      </c>
      <c r="B45" s="5">
        <v>59024028</v>
      </c>
      <c r="C45" s="5">
        <v>17279</v>
      </c>
      <c r="D45" s="5">
        <v>248723</v>
      </c>
      <c r="E45" s="5">
        <v>76434</v>
      </c>
      <c r="F45" s="5">
        <v>534652</v>
      </c>
      <c r="G45" s="5">
        <v>60855</v>
      </c>
      <c r="H45" s="5">
        <v>618064</v>
      </c>
      <c r="I45" s="5">
        <v>7374913</v>
      </c>
      <c r="J45" s="5">
        <v>626937</v>
      </c>
      <c r="K45" s="5"/>
      <c r="L45" s="5">
        <v>16055993</v>
      </c>
      <c r="M45" s="5">
        <v>60</v>
      </c>
      <c r="N45" s="5">
        <v>0</v>
      </c>
      <c r="O45" s="5">
        <v>0</v>
      </c>
      <c r="P45" s="5">
        <v>15061604</v>
      </c>
      <c r="Q45" s="5">
        <v>4664065</v>
      </c>
      <c r="R45" s="8"/>
      <c r="S45" s="5"/>
      <c r="T45" s="9" t="s">
        <v>19</v>
      </c>
      <c r="U45" s="5">
        <v>6865078</v>
      </c>
      <c r="V45" s="5">
        <v>19836</v>
      </c>
    </row>
    <row r="46" spans="1:22" ht="11.45" customHeight="1" x14ac:dyDescent="0.3">
      <c r="A46" s="3">
        <v>38533</v>
      </c>
      <c r="B46" s="5">
        <v>66672583</v>
      </c>
      <c r="C46" s="5">
        <v>21280</v>
      </c>
      <c r="D46" s="5">
        <v>279103</v>
      </c>
      <c r="E46" s="5">
        <v>87973</v>
      </c>
      <c r="F46" s="5">
        <v>606961</v>
      </c>
      <c r="G46" s="5">
        <v>69143</v>
      </c>
      <c r="H46" s="5">
        <v>738176</v>
      </c>
      <c r="I46" s="5">
        <v>9397296</v>
      </c>
      <c r="J46" s="5">
        <v>762688</v>
      </c>
      <c r="K46" s="5"/>
      <c r="L46" s="5">
        <v>16589656</v>
      </c>
      <c r="M46" s="5">
        <v>72</v>
      </c>
      <c r="N46" s="5">
        <v>0</v>
      </c>
      <c r="O46" s="5">
        <v>0</v>
      </c>
      <c r="P46" s="5">
        <v>19919160</v>
      </c>
      <c r="Q46" s="5">
        <v>5512855</v>
      </c>
      <c r="R46" s="8"/>
      <c r="S46" s="5"/>
      <c r="T46" s="9" t="s">
        <v>19</v>
      </c>
      <c r="U46" s="5">
        <v>8147281</v>
      </c>
      <c r="V46" s="5">
        <v>18936</v>
      </c>
    </row>
    <row r="47" spans="1:22" ht="11.45" customHeight="1" x14ac:dyDescent="0.3">
      <c r="A47" s="3">
        <v>38564</v>
      </c>
      <c r="B47" s="5">
        <v>67767929</v>
      </c>
      <c r="C47" s="5">
        <v>19421</v>
      </c>
      <c r="D47" s="5">
        <v>254054</v>
      </c>
      <c r="E47" s="5">
        <v>72163</v>
      </c>
      <c r="F47" s="5">
        <v>509159</v>
      </c>
      <c r="G47" s="5">
        <v>62229</v>
      </c>
      <c r="H47" s="5">
        <v>669342</v>
      </c>
      <c r="I47" s="5">
        <v>9109652</v>
      </c>
      <c r="J47" s="5">
        <v>683860</v>
      </c>
      <c r="K47" s="5"/>
      <c r="L47" s="5">
        <v>17236517</v>
      </c>
      <c r="M47" s="5">
        <v>120</v>
      </c>
      <c r="N47" s="5">
        <v>0</v>
      </c>
      <c r="O47" s="5">
        <v>0</v>
      </c>
      <c r="P47" s="5">
        <v>20140445</v>
      </c>
      <c r="Q47" s="5">
        <v>4980011</v>
      </c>
      <c r="R47" s="8"/>
      <c r="S47" s="5"/>
      <c r="T47" s="9" t="s">
        <v>19</v>
      </c>
      <c r="U47" s="5">
        <v>6436890</v>
      </c>
      <c r="V47" s="5">
        <v>12680</v>
      </c>
    </row>
    <row r="48" spans="1:22" ht="11.45" customHeight="1" x14ac:dyDescent="0.3">
      <c r="A48" s="3">
        <v>38595</v>
      </c>
      <c r="B48" s="5">
        <v>70405824</v>
      </c>
      <c r="C48" s="5">
        <v>19536</v>
      </c>
      <c r="D48" s="5">
        <v>242140</v>
      </c>
      <c r="E48" s="5">
        <v>79636</v>
      </c>
      <c r="F48" s="5">
        <v>396207</v>
      </c>
      <c r="G48" s="5">
        <v>52631</v>
      </c>
      <c r="H48" s="5">
        <v>659399</v>
      </c>
      <c r="I48" s="5">
        <v>9779208</v>
      </c>
      <c r="J48" s="5">
        <v>743976</v>
      </c>
      <c r="K48" s="5"/>
      <c r="L48" s="5">
        <v>17852664</v>
      </c>
      <c r="M48" s="5">
        <v>72</v>
      </c>
      <c r="N48" s="5">
        <v>0</v>
      </c>
      <c r="O48" s="5">
        <v>0</v>
      </c>
      <c r="P48" s="5">
        <v>22309314</v>
      </c>
      <c r="Q48" s="5">
        <v>5022719</v>
      </c>
      <c r="R48" s="8"/>
      <c r="S48" s="5"/>
      <c r="T48" s="9" t="s">
        <v>19</v>
      </c>
      <c r="U48" s="5">
        <v>5298752</v>
      </c>
      <c r="V48" s="5">
        <v>8549</v>
      </c>
    </row>
    <row r="49" spans="1:22" ht="11.45" customHeight="1" x14ac:dyDescent="0.3">
      <c r="A49" s="3">
        <v>38625</v>
      </c>
      <c r="B49" s="5">
        <v>61721180</v>
      </c>
      <c r="C49" s="5">
        <v>19590</v>
      </c>
      <c r="D49" s="5">
        <v>222422</v>
      </c>
      <c r="E49" s="5">
        <v>72149</v>
      </c>
      <c r="F49" s="5">
        <v>331474</v>
      </c>
      <c r="G49" s="5">
        <v>53675</v>
      </c>
      <c r="H49" s="5">
        <v>583397</v>
      </c>
      <c r="I49" s="5">
        <v>8768994</v>
      </c>
      <c r="J49" s="5">
        <v>692384</v>
      </c>
      <c r="K49" s="5"/>
      <c r="L49" s="5">
        <v>16229373</v>
      </c>
      <c r="M49" s="5">
        <v>84</v>
      </c>
      <c r="N49" s="5">
        <v>0</v>
      </c>
      <c r="O49" s="5">
        <v>0</v>
      </c>
      <c r="P49" s="5">
        <v>19432674</v>
      </c>
      <c r="Q49" s="5">
        <v>4478948</v>
      </c>
      <c r="R49" s="8"/>
      <c r="S49" s="5"/>
      <c r="T49" s="9" t="s">
        <v>19</v>
      </c>
      <c r="U49" s="5">
        <v>5288038</v>
      </c>
      <c r="V49" s="5">
        <v>4278</v>
      </c>
    </row>
    <row r="50" spans="1:22" ht="11.45" customHeight="1" x14ac:dyDescent="0.3">
      <c r="A50" s="3">
        <v>38656</v>
      </c>
      <c r="B50" s="5">
        <v>53604431</v>
      </c>
      <c r="C50" s="5">
        <v>16563</v>
      </c>
      <c r="D50" s="5">
        <v>211332</v>
      </c>
      <c r="E50" s="5">
        <v>65383</v>
      </c>
      <c r="F50" s="5">
        <v>440919</v>
      </c>
      <c r="G50" s="5">
        <v>49696</v>
      </c>
      <c r="H50" s="5">
        <v>531519</v>
      </c>
      <c r="I50" s="5">
        <v>7499038</v>
      </c>
      <c r="J50" s="5">
        <v>625402</v>
      </c>
      <c r="K50" s="5"/>
      <c r="L50" s="5">
        <v>14622606</v>
      </c>
      <c r="M50" s="5">
        <v>120</v>
      </c>
      <c r="N50" s="5">
        <v>0</v>
      </c>
      <c r="O50" s="5">
        <v>0</v>
      </c>
      <c r="P50" s="5">
        <v>16261470</v>
      </c>
      <c r="Q50" s="5">
        <v>3980751</v>
      </c>
      <c r="R50" s="8"/>
      <c r="S50" s="5"/>
      <c r="T50" s="9" t="s">
        <v>19</v>
      </c>
      <c r="U50" s="5">
        <v>5949583</v>
      </c>
      <c r="V50" s="5">
        <v>4457</v>
      </c>
    </row>
    <row r="51" spans="1:22" ht="11.45" customHeight="1" x14ac:dyDescent="0.3">
      <c r="A51" s="3">
        <v>38686</v>
      </c>
      <c r="B51" s="5">
        <v>54701847</v>
      </c>
      <c r="C51" s="5">
        <v>19368</v>
      </c>
      <c r="D51" s="5">
        <v>219874</v>
      </c>
      <c r="E51" s="5">
        <v>75241</v>
      </c>
      <c r="F51" s="5">
        <v>529452</v>
      </c>
      <c r="G51" s="5">
        <v>57813</v>
      </c>
      <c r="H51" s="5">
        <v>598450</v>
      </c>
      <c r="I51" s="5">
        <v>7969716</v>
      </c>
      <c r="J51" s="5">
        <v>704124</v>
      </c>
      <c r="K51" s="5"/>
      <c r="L51" s="5">
        <v>15376680</v>
      </c>
      <c r="M51" s="5">
        <v>48</v>
      </c>
      <c r="N51" s="5">
        <v>0</v>
      </c>
      <c r="O51" s="5">
        <v>0</v>
      </c>
      <c r="P51" s="5">
        <v>17257089</v>
      </c>
      <c r="Q51" s="5">
        <v>4409918</v>
      </c>
      <c r="R51" s="8"/>
      <c r="S51" s="5"/>
      <c r="T51" s="9" t="s">
        <v>19</v>
      </c>
      <c r="U51" s="5">
        <v>6639284</v>
      </c>
      <c r="V51" s="5">
        <v>4864</v>
      </c>
    </row>
    <row r="52" spans="1:22" ht="11.45" customHeight="1" x14ac:dyDescent="0.3">
      <c r="A52" s="3">
        <v>38717</v>
      </c>
      <c r="B52" s="5">
        <v>42151087</v>
      </c>
      <c r="C52" s="5">
        <v>16566</v>
      </c>
      <c r="D52" s="5">
        <v>178048</v>
      </c>
      <c r="E52" s="5">
        <v>60260</v>
      </c>
      <c r="F52" s="5">
        <v>395113</v>
      </c>
      <c r="G52" s="5">
        <v>48345</v>
      </c>
      <c r="H52" s="5">
        <v>463163</v>
      </c>
      <c r="I52" s="5">
        <v>6118996</v>
      </c>
      <c r="J52" s="5">
        <v>570408</v>
      </c>
      <c r="K52" s="5"/>
      <c r="L52" s="5">
        <v>12825126</v>
      </c>
      <c r="M52" s="5">
        <v>128</v>
      </c>
      <c r="N52" s="5">
        <v>0</v>
      </c>
      <c r="O52" s="5">
        <v>0</v>
      </c>
      <c r="P52" s="5">
        <v>12127912</v>
      </c>
      <c r="Q52" s="5">
        <v>3398819</v>
      </c>
      <c r="R52" s="8"/>
      <c r="S52" s="5"/>
      <c r="T52" s="9" t="s">
        <v>19</v>
      </c>
      <c r="U52" s="5">
        <v>5318792</v>
      </c>
      <c r="V52" s="5">
        <v>15159</v>
      </c>
    </row>
    <row r="53" spans="1:22" ht="11.45" customHeight="1" x14ac:dyDescent="0.3">
      <c r="A53" s="3">
        <v>38748</v>
      </c>
      <c r="B53" s="5">
        <v>53541844</v>
      </c>
      <c r="C53" s="5">
        <v>17918</v>
      </c>
      <c r="D53" s="5">
        <v>215778</v>
      </c>
      <c r="E53" s="5">
        <v>63519</v>
      </c>
      <c r="F53" s="5">
        <v>346019</v>
      </c>
      <c r="G53" s="5">
        <v>55960</v>
      </c>
      <c r="H53" s="5">
        <v>566015</v>
      </c>
      <c r="I53" s="5">
        <v>7625163</v>
      </c>
      <c r="J53" s="5">
        <v>640482</v>
      </c>
      <c r="K53" s="5"/>
      <c r="L53" s="5">
        <v>14793715</v>
      </c>
      <c r="M53" s="5">
        <v>48</v>
      </c>
      <c r="N53" s="5">
        <v>0</v>
      </c>
      <c r="O53" s="5">
        <v>0</v>
      </c>
      <c r="P53" s="5">
        <v>14422366</v>
      </c>
      <c r="Q53" s="5">
        <v>4630137</v>
      </c>
      <c r="R53" s="8"/>
      <c r="S53" s="5"/>
      <c r="T53" s="9" t="s">
        <v>19</v>
      </c>
      <c r="U53" s="5">
        <v>5595649</v>
      </c>
      <c r="V53" s="5">
        <v>4223</v>
      </c>
    </row>
    <row r="54" spans="1:22" ht="11.45" customHeight="1" x14ac:dyDescent="0.3">
      <c r="A54" s="3">
        <v>38776</v>
      </c>
      <c r="B54" s="5">
        <v>41516303</v>
      </c>
      <c r="C54" s="5">
        <v>14856</v>
      </c>
      <c r="D54" s="5">
        <v>231981</v>
      </c>
      <c r="E54" s="5">
        <v>57684</v>
      </c>
      <c r="F54" s="5">
        <v>317454</v>
      </c>
      <c r="G54" s="5">
        <v>43800</v>
      </c>
      <c r="H54" s="5">
        <v>468277</v>
      </c>
      <c r="I54" s="5">
        <v>5972767</v>
      </c>
      <c r="J54" s="5">
        <v>513006</v>
      </c>
      <c r="K54" s="5"/>
      <c r="L54" s="5">
        <v>12664893</v>
      </c>
      <c r="M54" s="5">
        <v>48</v>
      </c>
      <c r="N54" s="5">
        <v>0</v>
      </c>
      <c r="O54" s="5">
        <v>0</v>
      </c>
      <c r="P54" s="5">
        <v>12129447</v>
      </c>
      <c r="Q54" s="5">
        <v>3596181</v>
      </c>
      <c r="R54" s="8"/>
      <c r="S54" s="5"/>
      <c r="T54" s="9" t="s">
        <v>19</v>
      </c>
      <c r="U54" s="5">
        <v>5085788</v>
      </c>
      <c r="V54" s="5">
        <v>1872</v>
      </c>
    </row>
    <row r="55" spans="1:22" ht="11.45" customHeight="1" x14ac:dyDescent="0.3">
      <c r="A55" s="3">
        <v>38807</v>
      </c>
      <c r="B55" s="5">
        <v>50673839</v>
      </c>
      <c r="C55" s="5">
        <v>20544</v>
      </c>
      <c r="D55" s="5">
        <v>275664</v>
      </c>
      <c r="E55" s="5">
        <v>69924</v>
      </c>
      <c r="F55" s="5">
        <v>401969</v>
      </c>
      <c r="G55" s="5">
        <v>51098</v>
      </c>
      <c r="H55" s="5">
        <v>637171</v>
      </c>
      <c r="I55" s="5">
        <v>7658986</v>
      </c>
      <c r="J55" s="5">
        <v>662400</v>
      </c>
      <c r="K55" s="5"/>
      <c r="L55" s="5">
        <v>14752138</v>
      </c>
      <c r="M55" s="5">
        <v>72</v>
      </c>
      <c r="N55" s="5">
        <v>0</v>
      </c>
      <c r="O55" s="5">
        <v>0</v>
      </c>
      <c r="P55" s="5">
        <v>16598032</v>
      </c>
      <c r="Q55" s="5">
        <v>4548444</v>
      </c>
      <c r="R55" s="8"/>
      <c r="S55" s="5"/>
      <c r="T55" s="9" t="s">
        <v>19</v>
      </c>
      <c r="U55" s="5">
        <v>7030843</v>
      </c>
      <c r="V55" s="5">
        <v>1274</v>
      </c>
    </row>
    <row r="56" spans="1:22" ht="11.45" customHeight="1" x14ac:dyDescent="0.3">
      <c r="A56" s="3">
        <v>38837</v>
      </c>
      <c r="B56" s="5">
        <v>64634860</v>
      </c>
      <c r="C56" s="5">
        <v>21681</v>
      </c>
      <c r="D56" s="5">
        <v>342708</v>
      </c>
      <c r="E56" s="5">
        <v>79932</v>
      </c>
      <c r="F56" s="5">
        <v>417382</v>
      </c>
      <c r="G56" s="5">
        <v>59901</v>
      </c>
      <c r="H56" s="5">
        <v>753105</v>
      </c>
      <c r="I56" s="5">
        <v>8861930</v>
      </c>
      <c r="J56" s="5">
        <v>717149</v>
      </c>
      <c r="K56" s="5"/>
      <c r="L56" s="5">
        <v>17515438</v>
      </c>
      <c r="M56" s="5"/>
      <c r="N56" s="5">
        <v>0</v>
      </c>
      <c r="O56" s="5">
        <v>0</v>
      </c>
      <c r="P56" s="5">
        <v>21050365</v>
      </c>
      <c r="Q56" s="5">
        <v>5604979</v>
      </c>
      <c r="R56" s="8"/>
      <c r="S56" s="5"/>
      <c r="T56" s="9" t="s">
        <v>19</v>
      </c>
      <c r="U56" s="5">
        <v>7736617</v>
      </c>
      <c r="V56" s="5">
        <v>4154</v>
      </c>
    </row>
    <row r="57" spans="1:22" ht="11.45" customHeight="1" x14ac:dyDescent="0.3">
      <c r="A57" s="3">
        <v>38868</v>
      </c>
      <c r="B57" s="5">
        <v>69527060</v>
      </c>
      <c r="C57" s="5">
        <v>21757</v>
      </c>
      <c r="D57" s="5">
        <v>351124</v>
      </c>
      <c r="E57" s="5">
        <v>80522</v>
      </c>
      <c r="F57" s="5">
        <v>466602</v>
      </c>
      <c r="G57" s="5">
        <v>60092</v>
      </c>
      <c r="H57" s="5">
        <v>739847</v>
      </c>
      <c r="I57" s="5">
        <v>9180948</v>
      </c>
      <c r="J57" s="5">
        <v>700433</v>
      </c>
      <c r="K57" s="5"/>
      <c r="L57" s="5">
        <v>19607062</v>
      </c>
      <c r="M57" s="5">
        <v>108</v>
      </c>
      <c r="N57" s="5">
        <v>0</v>
      </c>
      <c r="O57" s="5">
        <v>0</v>
      </c>
      <c r="P57" s="5">
        <v>22810059</v>
      </c>
      <c r="Q57" s="5">
        <v>5486315</v>
      </c>
      <c r="R57" s="8"/>
      <c r="S57" s="5"/>
      <c r="T57" s="9" t="s">
        <v>19</v>
      </c>
      <c r="U57" s="5">
        <v>7869150</v>
      </c>
      <c r="V57" s="5">
        <v>2515</v>
      </c>
    </row>
    <row r="58" spans="1:22" ht="11.45" customHeight="1" x14ac:dyDescent="0.3">
      <c r="A58" s="3">
        <v>38898</v>
      </c>
      <c r="B58" s="5">
        <v>68102020</v>
      </c>
      <c r="C58" s="5">
        <v>21024</v>
      </c>
      <c r="D58" s="5">
        <v>334097</v>
      </c>
      <c r="E58" s="5">
        <v>74648</v>
      </c>
      <c r="F58" s="5">
        <v>427851</v>
      </c>
      <c r="G58" s="5">
        <v>59100</v>
      </c>
      <c r="H58" s="5">
        <v>671231</v>
      </c>
      <c r="I58" s="5">
        <v>9010811</v>
      </c>
      <c r="J58" s="5">
        <v>664885</v>
      </c>
      <c r="K58" s="5"/>
      <c r="L58" s="5">
        <v>19640179</v>
      </c>
      <c r="M58" s="5">
        <v>121</v>
      </c>
      <c r="N58" s="5">
        <v>0</v>
      </c>
      <c r="O58" s="5">
        <v>0</v>
      </c>
      <c r="P58" s="5">
        <v>23330091</v>
      </c>
      <c r="Q58" s="5">
        <v>5006055</v>
      </c>
      <c r="R58" s="8"/>
      <c r="S58" s="5"/>
      <c r="T58" s="9" t="s">
        <v>19</v>
      </c>
      <c r="U58" s="5">
        <v>7283213</v>
      </c>
      <c r="V58" s="5">
        <v>2065</v>
      </c>
    </row>
    <row r="59" spans="1:22" ht="11.45" customHeight="1" x14ac:dyDescent="0.3">
      <c r="A59" s="3">
        <v>38929</v>
      </c>
      <c r="B59" s="5">
        <v>73786000</v>
      </c>
      <c r="C59" s="5">
        <v>22224</v>
      </c>
      <c r="D59" s="5">
        <v>347245</v>
      </c>
      <c r="E59" s="5">
        <v>71597</v>
      </c>
      <c r="F59" s="5">
        <v>499997</v>
      </c>
      <c r="G59" s="5">
        <v>55311</v>
      </c>
      <c r="H59" s="5">
        <v>739559</v>
      </c>
      <c r="I59" s="5">
        <v>10442541</v>
      </c>
      <c r="J59" s="5">
        <v>694796</v>
      </c>
      <c r="K59" s="5"/>
      <c r="L59" s="5">
        <v>19839331</v>
      </c>
      <c r="M59" s="5">
        <v>72</v>
      </c>
      <c r="N59" s="5">
        <v>0</v>
      </c>
      <c r="O59" s="5">
        <v>0</v>
      </c>
      <c r="P59" s="5">
        <v>29141039</v>
      </c>
      <c r="Q59" s="5">
        <v>5330350</v>
      </c>
      <c r="R59" s="8"/>
      <c r="S59" s="5"/>
      <c r="T59" s="9" t="s">
        <v>19</v>
      </c>
      <c r="U59" s="5">
        <v>6772911</v>
      </c>
      <c r="V59" s="5">
        <v>2629</v>
      </c>
    </row>
    <row r="60" spans="1:22" ht="11.45" customHeight="1" x14ac:dyDescent="0.3">
      <c r="A60" s="3">
        <v>38960</v>
      </c>
      <c r="B60" s="5">
        <v>74678755</v>
      </c>
      <c r="C60" s="5">
        <v>21408</v>
      </c>
      <c r="D60" s="5">
        <v>304821</v>
      </c>
      <c r="E60" s="5">
        <v>67740</v>
      </c>
      <c r="F60" s="5">
        <v>333658</v>
      </c>
      <c r="G60" s="5">
        <v>49774</v>
      </c>
      <c r="H60" s="5">
        <v>653616</v>
      </c>
      <c r="I60" s="5">
        <v>9709785</v>
      </c>
      <c r="J60" s="5">
        <v>647865</v>
      </c>
      <c r="K60" s="5"/>
      <c r="L60" s="5">
        <v>20639444</v>
      </c>
      <c r="M60" s="5">
        <v>36</v>
      </c>
      <c r="N60" s="5">
        <v>0</v>
      </c>
      <c r="O60" s="5">
        <v>0</v>
      </c>
      <c r="P60" s="5">
        <v>27804324</v>
      </c>
      <c r="Q60" s="5">
        <v>4792939</v>
      </c>
      <c r="R60" s="8"/>
      <c r="S60" s="5"/>
      <c r="T60" s="9" t="s">
        <v>19</v>
      </c>
      <c r="U60" s="5">
        <v>4931878</v>
      </c>
      <c r="V60" s="5">
        <v>6768</v>
      </c>
    </row>
    <row r="61" spans="1:22" ht="11.45" customHeight="1" x14ac:dyDescent="0.3">
      <c r="A61" s="3">
        <v>38990</v>
      </c>
      <c r="B61" s="5">
        <v>64798394</v>
      </c>
      <c r="C61" s="5">
        <v>20016</v>
      </c>
      <c r="D61" s="5">
        <v>281450</v>
      </c>
      <c r="E61" s="5">
        <v>66060</v>
      </c>
      <c r="F61" s="5">
        <v>387335</v>
      </c>
      <c r="G61" s="5">
        <v>49174</v>
      </c>
      <c r="H61" s="5">
        <v>638163</v>
      </c>
      <c r="I61" s="5">
        <v>9262084</v>
      </c>
      <c r="J61" s="5">
        <v>636876</v>
      </c>
      <c r="K61" s="5"/>
      <c r="L61" s="5">
        <v>17836064</v>
      </c>
      <c r="M61" s="5">
        <v>12</v>
      </c>
      <c r="N61" s="5">
        <v>0</v>
      </c>
      <c r="O61" s="5">
        <v>0</v>
      </c>
      <c r="P61" s="5">
        <v>25703673</v>
      </c>
      <c r="Q61" s="5">
        <v>4458447</v>
      </c>
      <c r="R61" s="8"/>
      <c r="S61" s="5"/>
      <c r="T61" s="9" t="s">
        <v>19</v>
      </c>
      <c r="U61" s="5">
        <v>5181151</v>
      </c>
      <c r="V61" s="5">
        <v>3098</v>
      </c>
    </row>
    <row r="62" spans="1:22" ht="11.45" customHeight="1" x14ac:dyDescent="0.3">
      <c r="A62" s="3">
        <v>39021</v>
      </c>
      <c r="B62" s="5">
        <v>57009968</v>
      </c>
      <c r="C62" s="5">
        <v>18516</v>
      </c>
      <c r="D62" s="5">
        <v>237429</v>
      </c>
      <c r="E62" s="5">
        <v>65988</v>
      </c>
      <c r="F62" s="5">
        <v>424345</v>
      </c>
      <c r="G62" s="5">
        <v>48880</v>
      </c>
      <c r="H62" s="5">
        <v>572457</v>
      </c>
      <c r="I62" s="5">
        <v>7847596</v>
      </c>
      <c r="J62" s="5">
        <v>574512</v>
      </c>
      <c r="K62" s="5"/>
      <c r="L62" s="5">
        <v>17333083</v>
      </c>
      <c r="M62" s="5">
        <v>36</v>
      </c>
      <c r="N62" s="5">
        <v>0</v>
      </c>
      <c r="O62" s="5">
        <v>0</v>
      </c>
      <c r="P62" s="5">
        <v>20764004</v>
      </c>
      <c r="Q62" s="5">
        <v>3815644</v>
      </c>
      <c r="R62" s="8"/>
      <c r="S62" s="5"/>
      <c r="T62" s="9" t="s">
        <v>19</v>
      </c>
      <c r="U62" s="5">
        <v>5500858</v>
      </c>
      <c r="V62" s="5">
        <v>4253</v>
      </c>
    </row>
    <row r="63" spans="1:22" ht="11.45" customHeight="1" x14ac:dyDescent="0.3">
      <c r="A63" s="3">
        <v>39051</v>
      </c>
      <c r="B63" s="5">
        <v>47768686</v>
      </c>
      <c r="C63" s="5">
        <v>26448</v>
      </c>
      <c r="D63" s="5">
        <v>249048</v>
      </c>
      <c r="E63" s="5">
        <v>63888</v>
      </c>
      <c r="F63" s="5">
        <v>524535</v>
      </c>
      <c r="G63" s="5">
        <v>51780</v>
      </c>
      <c r="H63" s="5">
        <v>554045</v>
      </c>
      <c r="I63" s="5">
        <v>7186782</v>
      </c>
      <c r="J63" s="5">
        <v>571311</v>
      </c>
      <c r="K63" s="5"/>
      <c r="L63" s="5">
        <v>15102836</v>
      </c>
      <c r="M63" s="5">
        <v>12</v>
      </c>
      <c r="N63" s="5">
        <v>0</v>
      </c>
      <c r="O63" s="5">
        <v>0</v>
      </c>
      <c r="P63" s="5">
        <v>18135819</v>
      </c>
      <c r="Q63" s="5">
        <v>3645351</v>
      </c>
      <c r="R63" s="8"/>
      <c r="S63" s="5"/>
      <c r="T63" s="9" t="s">
        <v>19</v>
      </c>
      <c r="U63" s="5">
        <v>5636185</v>
      </c>
      <c r="V63" s="5">
        <v>568</v>
      </c>
    </row>
    <row r="64" spans="1:22" ht="11.45" customHeight="1" x14ac:dyDescent="0.3">
      <c r="A64" s="3">
        <v>39082</v>
      </c>
      <c r="B64" s="5">
        <v>43843716</v>
      </c>
      <c r="C64" s="5">
        <v>18144</v>
      </c>
      <c r="D64" s="5">
        <v>222605</v>
      </c>
      <c r="E64" s="5">
        <v>60768</v>
      </c>
      <c r="F64" s="5">
        <v>548847</v>
      </c>
      <c r="G64" s="5">
        <v>42550</v>
      </c>
      <c r="H64" s="5">
        <v>542438</v>
      </c>
      <c r="I64" s="5">
        <v>6807935</v>
      </c>
      <c r="J64" s="5">
        <v>541431</v>
      </c>
      <c r="K64" s="5"/>
      <c r="L64" s="5">
        <v>14305764</v>
      </c>
      <c r="M64" s="5">
        <v>1</v>
      </c>
      <c r="N64" s="5">
        <v>0</v>
      </c>
      <c r="O64" s="5">
        <v>0</v>
      </c>
      <c r="P64" s="5">
        <v>15498629</v>
      </c>
      <c r="Q64" s="5">
        <v>3445643</v>
      </c>
      <c r="R64" s="8"/>
      <c r="S64" s="5"/>
      <c r="T64" s="9" t="s">
        <v>19</v>
      </c>
      <c r="U64" s="5">
        <v>5195114</v>
      </c>
      <c r="V64" s="5">
        <v>2414</v>
      </c>
    </row>
    <row r="65" spans="1:22" ht="11.45" customHeight="1" x14ac:dyDescent="0.3">
      <c r="A65" s="3">
        <v>39113</v>
      </c>
      <c r="B65" s="5">
        <v>57739097</v>
      </c>
      <c r="C65" s="5">
        <v>23292</v>
      </c>
      <c r="D65" s="5">
        <v>300694</v>
      </c>
      <c r="E65" s="5">
        <v>63756</v>
      </c>
      <c r="F65" s="5">
        <v>544938</v>
      </c>
      <c r="G65" s="5">
        <v>63911</v>
      </c>
      <c r="H65" s="5">
        <v>706458</v>
      </c>
      <c r="I65" s="5">
        <v>8731809</v>
      </c>
      <c r="J65" s="5">
        <v>685112</v>
      </c>
      <c r="K65" s="5"/>
      <c r="L65" s="5">
        <v>17283316</v>
      </c>
      <c r="M65" s="5">
        <v>24</v>
      </c>
      <c r="N65" s="5">
        <v>0</v>
      </c>
      <c r="O65" s="5">
        <v>0</v>
      </c>
      <c r="P65" s="5">
        <v>19144151</v>
      </c>
      <c r="Q65" s="5">
        <v>4912817</v>
      </c>
      <c r="R65" s="8"/>
      <c r="S65" s="5"/>
      <c r="T65" s="9" t="s">
        <v>19</v>
      </c>
      <c r="U65" s="5">
        <v>5813007</v>
      </c>
      <c r="V65" s="5">
        <v>2895</v>
      </c>
    </row>
    <row r="66" spans="1:22" ht="11.45" customHeight="1" x14ac:dyDescent="0.3">
      <c r="A66" s="3">
        <v>39141</v>
      </c>
      <c r="B66" s="5">
        <v>41861442</v>
      </c>
      <c r="C66" s="5">
        <v>18585</v>
      </c>
      <c r="D66" s="5">
        <v>208384</v>
      </c>
      <c r="E66" s="5">
        <v>55308</v>
      </c>
      <c r="F66" s="5">
        <v>493106</v>
      </c>
      <c r="G66" s="5">
        <v>41676</v>
      </c>
      <c r="H66" s="5">
        <v>534969</v>
      </c>
      <c r="I66" s="5">
        <v>6174525</v>
      </c>
      <c r="J66" s="5">
        <v>507117</v>
      </c>
      <c r="K66" s="5"/>
      <c r="L66" s="5">
        <v>13560213</v>
      </c>
      <c r="M66" s="5"/>
      <c r="N66" s="5">
        <v>0</v>
      </c>
      <c r="O66" s="5">
        <v>0</v>
      </c>
      <c r="P66" s="5">
        <v>14505119</v>
      </c>
      <c r="Q66" s="5">
        <v>3500836</v>
      </c>
      <c r="R66" s="8"/>
      <c r="S66" s="5"/>
      <c r="T66" s="9" t="s">
        <v>19</v>
      </c>
      <c r="U66" s="5">
        <v>4988404</v>
      </c>
      <c r="V66" s="5">
        <v>3305</v>
      </c>
    </row>
    <row r="67" spans="1:22" ht="11.45" customHeight="1" x14ac:dyDescent="0.3">
      <c r="A67" s="3">
        <v>39172</v>
      </c>
      <c r="B67" s="5">
        <v>60088367</v>
      </c>
      <c r="C67" s="5">
        <v>25032</v>
      </c>
      <c r="D67" s="5">
        <v>304279</v>
      </c>
      <c r="E67" s="5">
        <v>71508</v>
      </c>
      <c r="F67" s="5">
        <v>707561</v>
      </c>
      <c r="G67" s="5">
        <v>53292</v>
      </c>
      <c r="H67" s="5">
        <v>767430</v>
      </c>
      <c r="I67" s="5">
        <v>8654654</v>
      </c>
      <c r="J67" s="5">
        <v>686638</v>
      </c>
      <c r="K67" s="5"/>
      <c r="L67" s="5">
        <v>17949890</v>
      </c>
      <c r="M67" s="5">
        <v>12</v>
      </c>
      <c r="N67" s="5">
        <v>0</v>
      </c>
      <c r="O67" s="5">
        <v>0</v>
      </c>
      <c r="P67" s="5">
        <v>22113867</v>
      </c>
      <c r="Q67" s="5">
        <v>5041554</v>
      </c>
      <c r="R67" s="8"/>
      <c r="S67" s="5"/>
      <c r="T67" s="9" t="s">
        <v>19</v>
      </c>
      <c r="U67" s="5">
        <v>7229998</v>
      </c>
      <c r="V67" s="5">
        <v>5148</v>
      </c>
    </row>
    <row r="68" spans="1:22" ht="11.45" customHeight="1" x14ac:dyDescent="0.3">
      <c r="A68" s="3">
        <v>39202</v>
      </c>
      <c r="B68" s="5">
        <v>62366590</v>
      </c>
      <c r="C68" s="5">
        <v>23844</v>
      </c>
      <c r="D68" s="5">
        <v>283821</v>
      </c>
      <c r="E68" s="5">
        <v>70236</v>
      </c>
      <c r="F68" s="5">
        <v>608607</v>
      </c>
      <c r="G68" s="5">
        <v>48566</v>
      </c>
      <c r="H68" s="5">
        <v>761591</v>
      </c>
      <c r="I68" s="5">
        <v>8783958</v>
      </c>
      <c r="J68" s="5">
        <v>679280</v>
      </c>
      <c r="K68" s="5"/>
      <c r="L68" s="5">
        <v>18143706</v>
      </c>
      <c r="M68" s="5"/>
      <c r="N68" s="5">
        <v>0</v>
      </c>
      <c r="O68" s="5">
        <v>0</v>
      </c>
      <c r="P68" s="5">
        <v>23332835</v>
      </c>
      <c r="Q68" s="5">
        <v>5068175</v>
      </c>
      <c r="R68" s="8"/>
      <c r="S68" s="5"/>
      <c r="T68" s="9" t="s">
        <v>19</v>
      </c>
      <c r="U68" s="5">
        <v>6877851</v>
      </c>
      <c r="V68" s="5">
        <v>7080</v>
      </c>
    </row>
    <row r="69" spans="1:22" ht="11.45" customHeight="1" x14ac:dyDescent="0.3">
      <c r="A69" s="3">
        <v>39233</v>
      </c>
      <c r="B69" s="5">
        <v>77048454</v>
      </c>
      <c r="C69" s="5">
        <v>25836</v>
      </c>
      <c r="D69" s="5">
        <v>394932</v>
      </c>
      <c r="E69" s="5">
        <v>83304</v>
      </c>
      <c r="F69" s="5">
        <v>916465</v>
      </c>
      <c r="G69" s="5">
        <v>68052</v>
      </c>
      <c r="H69" s="5">
        <v>891569</v>
      </c>
      <c r="I69" s="5">
        <v>10473551</v>
      </c>
      <c r="J69" s="5">
        <v>778601</v>
      </c>
      <c r="K69" s="5"/>
      <c r="L69" s="5">
        <v>21620217</v>
      </c>
      <c r="M69" s="5">
        <v>12</v>
      </c>
      <c r="N69" s="5">
        <v>0</v>
      </c>
      <c r="O69" s="5">
        <v>0</v>
      </c>
      <c r="P69" s="5">
        <v>29259357</v>
      </c>
      <c r="Q69" s="5">
        <v>5966377</v>
      </c>
      <c r="R69" s="8"/>
      <c r="S69" s="5"/>
      <c r="T69" s="9" t="s">
        <v>19</v>
      </c>
      <c r="U69" s="5">
        <v>8387517</v>
      </c>
      <c r="V69" s="5">
        <v>6684</v>
      </c>
    </row>
    <row r="70" spans="1:22" ht="11.45" customHeight="1" x14ac:dyDescent="0.3">
      <c r="A70" s="3">
        <v>39263</v>
      </c>
      <c r="B70" s="5">
        <v>69054413</v>
      </c>
      <c r="C70" s="5">
        <v>22158</v>
      </c>
      <c r="D70" s="5">
        <v>325110</v>
      </c>
      <c r="E70" s="5">
        <v>62376</v>
      </c>
      <c r="F70" s="5">
        <v>748071</v>
      </c>
      <c r="G70" s="5">
        <v>46247</v>
      </c>
      <c r="H70" s="5">
        <v>720077</v>
      </c>
      <c r="I70" s="5">
        <v>9043467</v>
      </c>
      <c r="J70" s="5">
        <v>635575</v>
      </c>
      <c r="K70" s="5"/>
      <c r="L70" s="5">
        <v>19919936</v>
      </c>
      <c r="M70" s="5"/>
      <c r="N70" s="5">
        <v>0</v>
      </c>
      <c r="O70" s="5">
        <v>0</v>
      </c>
      <c r="P70" s="5">
        <v>26785934</v>
      </c>
      <c r="Q70" s="5">
        <v>4753235</v>
      </c>
      <c r="R70" s="8"/>
      <c r="S70" s="5"/>
      <c r="T70" s="9" t="s">
        <v>19</v>
      </c>
      <c r="U70" s="5">
        <v>6867846</v>
      </c>
      <c r="V70" s="5">
        <v>2693</v>
      </c>
    </row>
    <row r="71" spans="1:22" ht="11.45" customHeight="1" x14ac:dyDescent="0.3">
      <c r="A71" s="3">
        <v>39294</v>
      </c>
      <c r="B71" s="5">
        <v>80002227</v>
      </c>
      <c r="C71" s="5">
        <v>26917</v>
      </c>
      <c r="D71" s="5">
        <v>383937</v>
      </c>
      <c r="E71" s="5">
        <v>72834</v>
      </c>
      <c r="F71" s="5">
        <v>783256</v>
      </c>
      <c r="G71" s="5">
        <v>50280</v>
      </c>
      <c r="H71" s="5">
        <v>825229</v>
      </c>
      <c r="I71" s="5">
        <v>11293177</v>
      </c>
      <c r="J71" s="5">
        <v>738571</v>
      </c>
      <c r="K71" s="5"/>
      <c r="L71" s="5">
        <v>22166439</v>
      </c>
      <c r="M71" s="5"/>
      <c r="N71" s="5">
        <v>0</v>
      </c>
      <c r="O71" s="5">
        <v>0</v>
      </c>
      <c r="P71" s="5">
        <v>35077053</v>
      </c>
      <c r="Q71" s="5">
        <v>5478701</v>
      </c>
      <c r="R71" s="8"/>
      <c r="S71" s="5"/>
      <c r="T71" s="9" t="s">
        <v>19</v>
      </c>
      <c r="U71" s="5">
        <v>6964161</v>
      </c>
      <c r="V71" s="5">
        <v>8872</v>
      </c>
    </row>
    <row r="72" spans="1:22" ht="11.45" customHeight="1" x14ac:dyDescent="0.3">
      <c r="A72" s="3">
        <v>39325</v>
      </c>
      <c r="B72" s="5">
        <v>76664191</v>
      </c>
      <c r="C72" s="5">
        <v>25007</v>
      </c>
      <c r="D72" s="5">
        <v>356587</v>
      </c>
      <c r="E72" s="5">
        <v>60999</v>
      </c>
      <c r="F72" s="5">
        <v>578171</v>
      </c>
      <c r="G72" s="5">
        <v>46951</v>
      </c>
      <c r="H72" s="5">
        <v>699658</v>
      </c>
      <c r="I72" s="5">
        <v>10343370</v>
      </c>
      <c r="J72" s="5">
        <v>660446</v>
      </c>
      <c r="K72" s="5"/>
      <c r="L72" s="5">
        <v>21417322</v>
      </c>
      <c r="M72" s="5">
        <v>24</v>
      </c>
      <c r="N72" s="5">
        <v>0</v>
      </c>
      <c r="O72" s="5">
        <v>0</v>
      </c>
      <c r="P72" s="5">
        <v>33242017</v>
      </c>
      <c r="Q72" s="5">
        <v>4879953</v>
      </c>
      <c r="R72" s="8"/>
      <c r="S72" s="5"/>
      <c r="T72" s="9" t="s">
        <v>19</v>
      </c>
      <c r="U72" s="5">
        <v>5055833</v>
      </c>
      <c r="V72" s="5">
        <v>4829</v>
      </c>
    </row>
    <row r="73" spans="1:22" ht="11.45" customHeight="1" x14ac:dyDescent="0.3">
      <c r="A73" s="3">
        <v>39355</v>
      </c>
      <c r="B73" s="5">
        <v>63162483</v>
      </c>
      <c r="C73" s="5">
        <v>23388</v>
      </c>
      <c r="D73" s="5">
        <v>308140</v>
      </c>
      <c r="E73" s="5">
        <v>58532</v>
      </c>
      <c r="F73" s="5">
        <v>568333</v>
      </c>
      <c r="G73" s="5">
        <v>38108</v>
      </c>
      <c r="H73" s="5">
        <v>626270</v>
      </c>
      <c r="I73" s="5">
        <v>9327245</v>
      </c>
      <c r="J73" s="5">
        <v>622291</v>
      </c>
      <c r="K73" s="5"/>
      <c r="L73" s="5">
        <v>17962181</v>
      </c>
      <c r="M73" s="5">
        <v>12</v>
      </c>
      <c r="N73" s="5">
        <v>0</v>
      </c>
      <c r="O73" s="5">
        <v>0</v>
      </c>
      <c r="P73" s="5">
        <v>27658897</v>
      </c>
      <c r="Q73" s="5">
        <v>4221696</v>
      </c>
      <c r="R73" s="8"/>
      <c r="S73" s="5"/>
      <c r="T73" s="9" t="s">
        <v>19</v>
      </c>
      <c r="U73" s="5">
        <v>5137657</v>
      </c>
      <c r="V73" s="5">
        <v>6715</v>
      </c>
    </row>
    <row r="74" spans="1:22" ht="11.45" customHeight="1" x14ac:dyDescent="0.3">
      <c r="A74" s="3">
        <v>39386</v>
      </c>
      <c r="B74" s="5">
        <v>67419697</v>
      </c>
      <c r="C74" s="5">
        <v>25448</v>
      </c>
      <c r="D74" s="5">
        <v>307729</v>
      </c>
      <c r="E74" s="5">
        <v>69936</v>
      </c>
      <c r="F74" s="5">
        <v>766092</v>
      </c>
      <c r="G74" s="5">
        <v>45669</v>
      </c>
      <c r="H74" s="5">
        <v>690547</v>
      </c>
      <c r="I74" s="5">
        <v>9821484</v>
      </c>
      <c r="J74" s="5">
        <v>679892</v>
      </c>
      <c r="K74" s="5"/>
      <c r="L74" s="5">
        <v>19519574</v>
      </c>
      <c r="M74" s="5"/>
      <c r="N74" s="5">
        <v>0</v>
      </c>
      <c r="O74" s="5">
        <v>0</v>
      </c>
      <c r="P74" s="5">
        <v>28147322</v>
      </c>
      <c r="Q74" s="5">
        <v>4576837</v>
      </c>
      <c r="R74" s="8"/>
      <c r="S74" s="5"/>
      <c r="T74" s="9" t="s">
        <v>19</v>
      </c>
      <c r="U74" s="5">
        <v>6780085</v>
      </c>
      <c r="V74" s="5">
        <v>4307</v>
      </c>
    </row>
    <row r="75" spans="1:22" ht="11.45" customHeight="1" x14ac:dyDescent="0.3">
      <c r="A75" s="3">
        <v>39416</v>
      </c>
      <c r="B75" s="5">
        <v>52715128</v>
      </c>
      <c r="C75" s="5">
        <v>23376</v>
      </c>
      <c r="D75" s="5">
        <v>272412</v>
      </c>
      <c r="E75" s="5">
        <v>55392</v>
      </c>
      <c r="F75" s="5">
        <v>661000</v>
      </c>
      <c r="G75" s="5">
        <v>42270</v>
      </c>
      <c r="H75" s="5">
        <v>570685</v>
      </c>
      <c r="I75" s="5">
        <v>7632944</v>
      </c>
      <c r="J75" s="5">
        <v>562997</v>
      </c>
      <c r="K75" s="5"/>
      <c r="L75" s="5">
        <v>16235246</v>
      </c>
      <c r="M75" s="5"/>
      <c r="N75" s="5">
        <v>0</v>
      </c>
      <c r="O75" s="5">
        <v>0</v>
      </c>
      <c r="P75" s="5">
        <v>21363041</v>
      </c>
      <c r="Q75" s="5">
        <v>3711918</v>
      </c>
      <c r="R75" s="8"/>
      <c r="S75" s="5"/>
      <c r="T75" s="9" t="s">
        <v>19</v>
      </c>
      <c r="U75" s="5">
        <v>5797415</v>
      </c>
      <c r="V75" s="5">
        <v>6321</v>
      </c>
    </row>
    <row r="76" spans="1:22" ht="11.45" customHeight="1" x14ac:dyDescent="0.3">
      <c r="A76" s="3">
        <v>39447</v>
      </c>
      <c r="B76" s="5">
        <v>39510339</v>
      </c>
      <c r="C76" s="5">
        <v>17148</v>
      </c>
      <c r="D76" s="5">
        <v>201916</v>
      </c>
      <c r="E76" s="5">
        <v>44965</v>
      </c>
      <c r="F76" s="5">
        <v>487218</v>
      </c>
      <c r="G76" s="5">
        <v>29148</v>
      </c>
      <c r="H76" s="5">
        <v>460776</v>
      </c>
      <c r="I76" s="5">
        <v>6164513</v>
      </c>
      <c r="J76" s="5">
        <v>457681</v>
      </c>
      <c r="K76" s="5"/>
      <c r="L76" s="5">
        <v>12720134</v>
      </c>
      <c r="M76" s="5"/>
      <c r="N76" s="5">
        <v>0</v>
      </c>
      <c r="O76" s="5">
        <v>0</v>
      </c>
      <c r="P76" s="5">
        <v>15101218</v>
      </c>
      <c r="Q76" s="5">
        <v>2885062</v>
      </c>
      <c r="R76" s="8"/>
      <c r="S76" s="5"/>
      <c r="T76" s="9" t="s">
        <v>19</v>
      </c>
      <c r="U76" s="5">
        <v>4660021</v>
      </c>
      <c r="V76" s="5">
        <v>6122</v>
      </c>
    </row>
    <row r="77" spans="1:22" ht="11.45" customHeight="1" x14ac:dyDescent="0.3">
      <c r="A77" s="3">
        <v>39478</v>
      </c>
      <c r="B77" s="5">
        <v>56165982</v>
      </c>
      <c r="C77" s="5">
        <v>23614</v>
      </c>
      <c r="D77" s="5">
        <v>277909</v>
      </c>
      <c r="E77" s="5">
        <v>60258</v>
      </c>
      <c r="F77" s="5">
        <v>626957</v>
      </c>
      <c r="G77" s="5">
        <v>41608</v>
      </c>
      <c r="H77" s="5">
        <v>652448</v>
      </c>
      <c r="I77" s="5">
        <v>8390705</v>
      </c>
      <c r="J77" s="5">
        <v>632291</v>
      </c>
      <c r="K77" s="5"/>
      <c r="L77" s="5">
        <v>16571370</v>
      </c>
      <c r="M77" s="5"/>
      <c r="N77" s="5">
        <v>0</v>
      </c>
      <c r="O77" s="5">
        <v>0</v>
      </c>
      <c r="P77" s="5">
        <v>20176662</v>
      </c>
      <c r="Q77" s="5">
        <v>4513066</v>
      </c>
      <c r="R77" s="8"/>
      <c r="S77" s="5"/>
      <c r="T77" s="9" t="s">
        <v>19</v>
      </c>
      <c r="U77" s="5">
        <v>5480571</v>
      </c>
      <c r="V77" s="5">
        <v>7464</v>
      </c>
    </row>
    <row r="78" spans="1:22" ht="11.45" customHeight="1" x14ac:dyDescent="0.3">
      <c r="A78" s="3">
        <v>39507</v>
      </c>
      <c r="B78" s="5">
        <v>46979078</v>
      </c>
      <c r="C78" s="5">
        <v>19788</v>
      </c>
      <c r="D78" s="5">
        <v>252243</v>
      </c>
      <c r="E78" s="5">
        <v>53112</v>
      </c>
      <c r="F78" s="5">
        <v>529514</v>
      </c>
      <c r="G78" s="5">
        <v>37313</v>
      </c>
      <c r="H78" s="5">
        <v>590615</v>
      </c>
      <c r="I78" s="5">
        <v>6521727</v>
      </c>
      <c r="J78" s="5">
        <v>533756</v>
      </c>
      <c r="K78" s="5"/>
      <c r="L78" s="5">
        <v>14438825</v>
      </c>
      <c r="M78" s="5">
        <v>84</v>
      </c>
      <c r="N78" s="5">
        <v>0</v>
      </c>
      <c r="O78" s="5">
        <v>0</v>
      </c>
      <c r="P78" s="5">
        <v>17454923</v>
      </c>
      <c r="Q78" s="5">
        <v>3666203</v>
      </c>
      <c r="R78" s="8"/>
      <c r="S78" s="5"/>
      <c r="T78" s="9" t="s">
        <v>19</v>
      </c>
      <c r="U78" s="5">
        <v>5149948</v>
      </c>
      <c r="V78" s="5">
        <v>8316</v>
      </c>
    </row>
    <row r="79" spans="1:22" ht="11.45" customHeight="1" x14ac:dyDescent="0.3">
      <c r="A79" s="3">
        <v>39538</v>
      </c>
      <c r="B79" s="5">
        <v>59076849</v>
      </c>
      <c r="C79" s="5">
        <v>24888</v>
      </c>
      <c r="D79" s="5">
        <v>337685</v>
      </c>
      <c r="E79" s="5">
        <v>65160</v>
      </c>
      <c r="F79" s="5">
        <v>793128</v>
      </c>
      <c r="G79" s="5">
        <v>54892</v>
      </c>
      <c r="H79" s="5">
        <v>775437</v>
      </c>
      <c r="I79" s="5">
        <v>8210090</v>
      </c>
      <c r="J79" s="5">
        <v>645896</v>
      </c>
      <c r="K79" s="5"/>
      <c r="L79" s="5">
        <v>16394492</v>
      </c>
      <c r="M79" s="5">
        <v>12</v>
      </c>
      <c r="N79" s="5">
        <v>0</v>
      </c>
      <c r="O79" s="5">
        <v>0</v>
      </c>
      <c r="P79" s="5">
        <v>24535240</v>
      </c>
      <c r="Q79" s="5">
        <v>4844435</v>
      </c>
      <c r="R79" s="8"/>
      <c r="S79" s="5"/>
      <c r="T79" s="9" t="s">
        <v>19</v>
      </c>
      <c r="U79" s="5">
        <v>6763251</v>
      </c>
      <c r="V79" s="5">
        <v>13907</v>
      </c>
    </row>
    <row r="80" spans="1:22" ht="11.45" customHeight="1" x14ac:dyDescent="0.3">
      <c r="A80" s="3">
        <v>39568</v>
      </c>
      <c r="B80" s="5">
        <v>64581706</v>
      </c>
      <c r="C80" s="5">
        <v>26448</v>
      </c>
      <c r="D80" s="5">
        <v>363004</v>
      </c>
      <c r="E80" s="5">
        <v>73611</v>
      </c>
      <c r="F80" s="5">
        <v>786838</v>
      </c>
      <c r="G80" s="5">
        <v>45121</v>
      </c>
      <c r="H80" s="5">
        <v>806594</v>
      </c>
      <c r="I80" s="5">
        <v>8490740</v>
      </c>
      <c r="J80" s="5">
        <v>655088</v>
      </c>
      <c r="K80" s="5"/>
      <c r="L80" s="5">
        <v>18710531</v>
      </c>
      <c r="M80" s="5">
        <v>12</v>
      </c>
      <c r="N80" s="5">
        <v>0</v>
      </c>
      <c r="O80" s="5">
        <v>0</v>
      </c>
      <c r="P80" s="5">
        <v>26083561</v>
      </c>
      <c r="Q80" s="5">
        <v>4994800</v>
      </c>
      <c r="R80" s="8"/>
      <c r="S80" s="5"/>
      <c r="T80" s="9" t="s">
        <v>19</v>
      </c>
      <c r="U80" s="5">
        <v>6522181</v>
      </c>
      <c r="V80" s="5">
        <v>20689</v>
      </c>
    </row>
    <row r="81" spans="1:22" ht="11.45" customHeight="1" x14ac:dyDescent="0.3">
      <c r="A81" s="3">
        <v>39599</v>
      </c>
      <c r="B81" s="5">
        <v>72794724</v>
      </c>
      <c r="C81" s="5">
        <v>26412</v>
      </c>
      <c r="D81" s="5">
        <v>393755</v>
      </c>
      <c r="E81" s="5">
        <v>78240</v>
      </c>
      <c r="F81" s="5">
        <v>886248</v>
      </c>
      <c r="G81" s="5">
        <v>56748</v>
      </c>
      <c r="H81" s="5">
        <v>891113</v>
      </c>
      <c r="I81" s="5">
        <v>9053251</v>
      </c>
      <c r="J81" s="5">
        <v>683822</v>
      </c>
      <c r="K81" s="5"/>
      <c r="L81" s="5">
        <v>20289197</v>
      </c>
      <c r="M81" s="5"/>
      <c r="N81" s="5">
        <v>0</v>
      </c>
      <c r="O81" s="5">
        <v>0</v>
      </c>
      <c r="P81" s="5">
        <v>29694646</v>
      </c>
      <c r="Q81" s="5">
        <v>5420590</v>
      </c>
      <c r="R81" s="8"/>
      <c r="S81" s="5"/>
      <c r="T81" s="9" t="s">
        <v>19</v>
      </c>
      <c r="U81" s="5">
        <v>7208781</v>
      </c>
      <c r="V81" s="5">
        <v>22234</v>
      </c>
    </row>
    <row r="82" spans="1:22" ht="11.45" customHeight="1" x14ac:dyDescent="0.3">
      <c r="A82" s="3">
        <v>39629</v>
      </c>
      <c r="B82" s="5">
        <v>67108650</v>
      </c>
      <c r="C82" s="5">
        <v>25968</v>
      </c>
      <c r="D82" s="5">
        <v>371531</v>
      </c>
      <c r="E82" s="5">
        <v>67260</v>
      </c>
      <c r="F82" s="5">
        <v>912096</v>
      </c>
      <c r="G82" s="5">
        <v>55449</v>
      </c>
      <c r="H82" s="5">
        <v>800274</v>
      </c>
      <c r="I82" s="5">
        <v>8493251</v>
      </c>
      <c r="J82" s="5">
        <v>623081</v>
      </c>
      <c r="K82" s="5"/>
      <c r="L82" s="5">
        <v>18251635</v>
      </c>
      <c r="M82" s="5"/>
      <c r="N82" s="5">
        <v>0</v>
      </c>
      <c r="O82" s="5">
        <v>0</v>
      </c>
      <c r="P82" s="5">
        <v>28820494</v>
      </c>
      <c r="Q82" s="5">
        <v>4838774</v>
      </c>
      <c r="R82" s="8"/>
      <c r="S82" s="5"/>
      <c r="T82" s="9" t="s">
        <v>19</v>
      </c>
      <c r="U82" s="5">
        <v>6555584</v>
      </c>
      <c r="V82" s="5">
        <v>20291</v>
      </c>
    </row>
    <row r="83" spans="1:22" ht="11.45" customHeight="1" x14ac:dyDescent="0.3">
      <c r="A83" s="3">
        <v>39660</v>
      </c>
      <c r="B83" s="5">
        <v>85528203</v>
      </c>
      <c r="C83" s="5">
        <v>29808</v>
      </c>
      <c r="D83" s="5">
        <v>441383</v>
      </c>
      <c r="E83" s="5">
        <v>77112</v>
      </c>
      <c r="F83" s="5">
        <v>874077</v>
      </c>
      <c r="G83" s="5">
        <v>47935</v>
      </c>
      <c r="H83" s="5">
        <v>900104</v>
      </c>
      <c r="I83" s="5">
        <v>10657564</v>
      </c>
      <c r="J83" s="5">
        <v>732898</v>
      </c>
      <c r="K83" s="5"/>
      <c r="L83" s="5">
        <v>23293796</v>
      </c>
      <c r="M83" s="5"/>
      <c r="N83" s="5">
        <v>0</v>
      </c>
      <c r="O83" s="5">
        <v>0</v>
      </c>
      <c r="P83" s="5">
        <v>37865306</v>
      </c>
      <c r="Q83" s="5">
        <v>5614530</v>
      </c>
      <c r="R83" s="8"/>
      <c r="S83" s="5"/>
      <c r="T83" s="9" t="s">
        <v>19</v>
      </c>
      <c r="U83" s="5">
        <v>6552008</v>
      </c>
      <c r="V83" s="5">
        <v>22755</v>
      </c>
    </row>
    <row r="84" spans="1:22" ht="11.45" customHeight="1" x14ac:dyDescent="0.3">
      <c r="A84" s="3">
        <v>39691</v>
      </c>
      <c r="B84" s="5">
        <v>72538559</v>
      </c>
      <c r="C84" s="5">
        <v>24444</v>
      </c>
      <c r="D84" s="5">
        <v>334865</v>
      </c>
      <c r="E84" s="5">
        <v>62196</v>
      </c>
      <c r="F84" s="5">
        <v>646744</v>
      </c>
      <c r="G84" s="5">
        <v>46764</v>
      </c>
      <c r="H84" s="5">
        <v>709097</v>
      </c>
      <c r="I84" s="5">
        <v>8882897</v>
      </c>
      <c r="J84" s="5">
        <v>607559</v>
      </c>
      <c r="K84" s="5"/>
      <c r="L84" s="5">
        <v>19636127</v>
      </c>
      <c r="M84" s="5"/>
      <c r="N84" s="5">
        <v>0</v>
      </c>
      <c r="O84" s="5">
        <v>0</v>
      </c>
      <c r="P84" s="5">
        <v>32180042</v>
      </c>
      <c r="Q84" s="5">
        <v>4537633</v>
      </c>
      <c r="R84" s="8"/>
      <c r="S84" s="5"/>
      <c r="T84" s="9" t="s">
        <v>19</v>
      </c>
      <c r="U84" s="5">
        <v>4418013</v>
      </c>
      <c r="V84" s="5">
        <v>14436</v>
      </c>
    </row>
    <row r="85" spans="1:22" ht="11.45" customHeight="1" x14ac:dyDescent="0.3">
      <c r="A85" s="3">
        <v>39721</v>
      </c>
      <c r="B85" s="5">
        <v>71060248</v>
      </c>
      <c r="C85" s="5">
        <v>26856</v>
      </c>
      <c r="D85" s="5">
        <v>365568</v>
      </c>
      <c r="E85" s="5">
        <v>70476</v>
      </c>
      <c r="F85" s="5">
        <v>702016</v>
      </c>
      <c r="G85" s="5">
        <v>44182</v>
      </c>
      <c r="H85" s="5">
        <v>779719</v>
      </c>
      <c r="I85" s="5">
        <v>9665639</v>
      </c>
      <c r="J85" s="5">
        <v>692421</v>
      </c>
      <c r="K85" s="5"/>
      <c r="L85" s="5">
        <v>19933809</v>
      </c>
      <c r="M85" s="5">
        <v>12</v>
      </c>
      <c r="N85" s="5">
        <v>0</v>
      </c>
      <c r="O85" s="5">
        <v>0</v>
      </c>
      <c r="P85" s="5">
        <v>33896511</v>
      </c>
      <c r="Q85" s="5">
        <v>4914720</v>
      </c>
      <c r="R85" s="8"/>
      <c r="S85" s="5"/>
      <c r="T85" s="9" t="s">
        <v>19</v>
      </c>
      <c r="U85" s="5">
        <v>5457399</v>
      </c>
      <c r="V85" s="5">
        <v>18161</v>
      </c>
    </row>
    <row r="86" spans="1:22" ht="11.45" customHeight="1" x14ac:dyDescent="0.3">
      <c r="A86" s="3">
        <v>39752</v>
      </c>
      <c r="B86" s="5">
        <v>61294515</v>
      </c>
      <c r="C86" s="5">
        <v>25514</v>
      </c>
      <c r="D86" s="5">
        <v>271474</v>
      </c>
      <c r="E86" s="5">
        <v>59221</v>
      </c>
      <c r="F86" s="5">
        <v>633767</v>
      </c>
      <c r="G86" s="5">
        <v>36217</v>
      </c>
      <c r="H86" s="5">
        <v>663061</v>
      </c>
      <c r="I86" s="5">
        <v>7811287</v>
      </c>
      <c r="J86" s="5">
        <v>601865</v>
      </c>
      <c r="K86" s="5"/>
      <c r="L86" s="5">
        <v>19331766</v>
      </c>
      <c r="M86" s="5"/>
      <c r="N86" s="5">
        <v>0</v>
      </c>
      <c r="O86" s="5">
        <v>0</v>
      </c>
      <c r="P86" s="5">
        <v>26265618</v>
      </c>
      <c r="Q86" s="5">
        <v>4119910</v>
      </c>
      <c r="R86" s="8"/>
      <c r="S86" s="5"/>
      <c r="T86" s="9" t="s">
        <v>19</v>
      </c>
      <c r="U86" s="5">
        <v>5160690</v>
      </c>
      <c r="V86" s="5">
        <v>9688</v>
      </c>
    </row>
    <row r="87" spans="1:22" ht="11.45" customHeight="1" x14ac:dyDescent="0.3">
      <c r="A87" s="3">
        <v>39782</v>
      </c>
      <c r="B87" s="5">
        <v>62238933</v>
      </c>
      <c r="C87" s="5">
        <v>27360</v>
      </c>
      <c r="D87" s="5">
        <v>360210</v>
      </c>
      <c r="E87" s="5">
        <v>61062</v>
      </c>
      <c r="F87" s="5">
        <v>1198563</v>
      </c>
      <c r="G87" s="5">
        <v>65902</v>
      </c>
      <c r="H87" s="5">
        <v>691125</v>
      </c>
      <c r="I87" s="5">
        <v>7900496</v>
      </c>
      <c r="J87" s="5">
        <v>625291</v>
      </c>
      <c r="K87" s="5"/>
      <c r="L87" s="5">
        <v>16671729</v>
      </c>
      <c r="M87" s="5"/>
      <c r="N87" s="5">
        <v>0</v>
      </c>
      <c r="O87" s="5">
        <v>0</v>
      </c>
      <c r="P87" s="5">
        <v>27326621</v>
      </c>
      <c r="Q87" s="5">
        <v>4258844</v>
      </c>
      <c r="R87" s="8"/>
      <c r="S87" s="5"/>
      <c r="T87" s="9" t="s">
        <v>19</v>
      </c>
      <c r="U87" s="5">
        <v>6795630</v>
      </c>
      <c r="V87" s="5">
        <v>8500</v>
      </c>
    </row>
    <row r="88" spans="1:22" ht="11.45" customHeight="1" x14ac:dyDescent="0.3">
      <c r="A88" s="3">
        <v>39813</v>
      </c>
      <c r="B88" s="5">
        <v>44714935</v>
      </c>
      <c r="C88" s="5">
        <v>20112</v>
      </c>
      <c r="D88" s="5">
        <v>230214</v>
      </c>
      <c r="E88" s="5">
        <v>46524</v>
      </c>
      <c r="F88" s="5">
        <v>902439</v>
      </c>
      <c r="G88" s="5">
        <v>42953</v>
      </c>
      <c r="H88" s="5">
        <v>538445</v>
      </c>
      <c r="I88" s="5">
        <v>5790134</v>
      </c>
      <c r="J88" s="5">
        <v>470905</v>
      </c>
      <c r="K88" s="5"/>
      <c r="L88" s="5">
        <v>13092018</v>
      </c>
      <c r="M88" s="5"/>
      <c r="N88" s="5">
        <v>0</v>
      </c>
      <c r="O88" s="5">
        <v>0</v>
      </c>
      <c r="P88" s="5">
        <v>18097193</v>
      </c>
      <c r="Q88" s="5">
        <v>3116614</v>
      </c>
      <c r="R88" s="8"/>
      <c r="S88" s="5"/>
      <c r="T88" s="9" t="s">
        <v>19</v>
      </c>
      <c r="U88" s="5">
        <v>4905588</v>
      </c>
      <c r="V88" s="5">
        <v>6013</v>
      </c>
    </row>
    <row r="89" spans="1:22" ht="11.45" customHeight="1" x14ac:dyDescent="0.3">
      <c r="A89" s="3">
        <v>39844</v>
      </c>
      <c r="B89" s="5">
        <v>57424425</v>
      </c>
      <c r="C89" s="5">
        <v>26544</v>
      </c>
      <c r="D89" s="5">
        <v>285034</v>
      </c>
      <c r="E89" s="5">
        <v>58609</v>
      </c>
      <c r="F89" s="5">
        <v>795469</v>
      </c>
      <c r="G89" s="5">
        <v>44669</v>
      </c>
      <c r="H89" s="5">
        <v>737142</v>
      </c>
      <c r="I89" s="5">
        <v>7625997</v>
      </c>
      <c r="J89" s="5">
        <v>623616</v>
      </c>
      <c r="K89" s="5"/>
      <c r="L89" s="5">
        <v>16139949</v>
      </c>
      <c r="M89" s="5">
        <v>12</v>
      </c>
      <c r="N89" s="5">
        <v>0</v>
      </c>
      <c r="O89" s="5">
        <v>0</v>
      </c>
      <c r="P89" s="5">
        <v>21223289</v>
      </c>
      <c r="Q89" s="5">
        <v>4511880</v>
      </c>
      <c r="R89" s="8"/>
      <c r="S89" s="5"/>
      <c r="T89" s="9" t="s">
        <v>19</v>
      </c>
      <c r="U89" s="5">
        <v>5399814</v>
      </c>
      <c r="V89" s="5">
        <v>19283</v>
      </c>
    </row>
    <row r="90" spans="1:22" ht="11.45" customHeight="1" x14ac:dyDescent="0.3">
      <c r="A90" s="3">
        <v>39872</v>
      </c>
      <c r="B90" s="5">
        <v>55508556</v>
      </c>
      <c r="C90" s="5">
        <v>25848</v>
      </c>
      <c r="D90" s="5">
        <v>305392</v>
      </c>
      <c r="E90" s="5">
        <v>61477</v>
      </c>
      <c r="F90" s="5">
        <v>1014502</v>
      </c>
      <c r="G90" s="5">
        <v>59669</v>
      </c>
      <c r="H90" s="5">
        <v>755490</v>
      </c>
      <c r="I90" s="5">
        <v>7091983</v>
      </c>
      <c r="J90" s="5">
        <v>590194</v>
      </c>
      <c r="K90" s="5"/>
      <c r="L90" s="5">
        <v>15234156</v>
      </c>
      <c r="M90" s="5">
        <v>24</v>
      </c>
      <c r="N90" s="5">
        <v>0</v>
      </c>
      <c r="O90" s="5">
        <v>0</v>
      </c>
      <c r="P90" s="5">
        <v>22257643</v>
      </c>
      <c r="Q90" s="5">
        <v>4486485</v>
      </c>
      <c r="R90" s="8"/>
      <c r="S90" s="5"/>
      <c r="T90" s="9" t="s">
        <v>19</v>
      </c>
      <c r="U90" s="5">
        <v>6113302</v>
      </c>
      <c r="V90" s="5">
        <v>26573</v>
      </c>
    </row>
    <row r="91" spans="1:22" ht="11.45" customHeight="1" x14ac:dyDescent="0.3">
      <c r="A91" s="3">
        <v>39903</v>
      </c>
      <c r="B91" s="5">
        <v>57542180</v>
      </c>
      <c r="C91" s="5">
        <v>27408</v>
      </c>
      <c r="D91" s="5">
        <v>288857</v>
      </c>
      <c r="E91" s="5">
        <v>60829</v>
      </c>
      <c r="F91" s="5">
        <v>987345</v>
      </c>
      <c r="G91" s="5">
        <v>58707</v>
      </c>
      <c r="H91" s="5">
        <v>825212</v>
      </c>
      <c r="I91" s="5">
        <v>7229508</v>
      </c>
      <c r="J91" s="5">
        <v>594281</v>
      </c>
      <c r="K91" s="5"/>
      <c r="L91" s="5">
        <v>16243468</v>
      </c>
      <c r="M91" s="5"/>
      <c r="N91" s="5">
        <v>0</v>
      </c>
      <c r="O91" s="5">
        <v>168</v>
      </c>
      <c r="P91" s="5">
        <v>23571695</v>
      </c>
      <c r="Q91" s="5">
        <v>4638819</v>
      </c>
      <c r="R91" s="8"/>
      <c r="S91" s="5"/>
      <c r="T91" s="9" t="s">
        <v>19</v>
      </c>
      <c r="U91" s="5">
        <v>6910146</v>
      </c>
      <c r="V91" s="5">
        <v>13620</v>
      </c>
    </row>
    <row r="92" spans="1:22" ht="11.45" customHeight="1" x14ac:dyDescent="0.3">
      <c r="A92" s="3">
        <v>39933</v>
      </c>
      <c r="B92" s="5">
        <v>79459652</v>
      </c>
      <c r="C92" s="5">
        <v>36158</v>
      </c>
      <c r="D92" s="5">
        <v>395062</v>
      </c>
      <c r="E92" s="5">
        <v>77064</v>
      </c>
      <c r="F92" s="5">
        <v>1145458</v>
      </c>
      <c r="G92" s="5">
        <v>80081</v>
      </c>
      <c r="H92" s="5">
        <v>1077019</v>
      </c>
      <c r="I92" s="5">
        <v>9534965</v>
      </c>
      <c r="J92" s="5">
        <v>763143</v>
      </c>
      <c r="K92" s="5"/>
      <c r="L92" s="5">
        <v>19984264</v>
      </c>
      <c r="M92" s="5">
        <v>12</v>
      </c>
      <c r="N92" s="5">
        <v>1200</v>
      </c>
      <c r="O92" s="5">
        <v>36</v>
      </c>
      <c r="P92" s="5">
        <v>33347358</v>
      </c>
      <c r="Q92" s="5">
        <v>6502288</v>
      </c>
      <c r="R92" s="8"/>
      <c r="S92" s="5"/>
      <c r="T92" s="9" t="s">
        <v>19</v>
      </c>
      <c r="U92" s="5">
        <v>8694357</v>
      </c>
      <c r="V92" s="5">
        <v>14449</v>
      </c>
    </row>
    <row r="93" spans="1:22" ht="11.45" customHeight="1" x14ac:dyDescent="0.3">
      <c r="A93" s="3">
        <v>39964</v>
      </c>
      <c r="B93" s="5">
        <v>78230560</v>
      </c>
      <c r="C93" s="5">
        <v>34080</v>
      </c>
      <c r="D93" s="5">
        <v>389232</v>
      </c>
      <c r="E93" s="5">
        <v>72396</v>
      </c>
      <c r="F93" s="5">
        <v>1155405</v>
      </c>
      <c r="G93" s="5">
        <v>66990</v>
      </c>
      <c r="H93" s="5">
        <v>1017872</v>
      </c>
      <c r="I93" s="5">
        <v>8964991</v>
      </c>
      <c r="J93" s="5">
        <v>693870</v>
      </c>
      <c r="K93" s="5"/>
      <c r="L93" s="5">
        <v>19346857</v>
      </c>
      <c r="M93" s="5"/>
      <c r="N93" s="5">
        <v>1236</v>
      </c>
      <c r="O93" s="5">
        <v>1440</v>
      </c>
      <c r="P93" s="5">
        <v>32628932</v>
      </c>
      <c r="Q93" s="5">
        <v>5942842</v>
      </c>
      <c r="R93" s="8"/>
      <c r="S93" s="5"/>
      <c r="T93" s="9" t="s">
        <v>19</v>
      </c>
      <c r="U93" s="5">
        <v>8295105</v>
      </c>
      <c r="V93" s="5">
        <v>14013</v>
      </c>
    </row>
    <row r="94" spans="1:22" ht="11.45" customHeight="1" x14ac:dyDescent="0.3">
      <c r="A94" s="3">
        <v>39994</v>
      </c>
      <c r="B94" s="5">
        <v>83626538</v>
      </c>
      <c r="C94" s="5">
        <v>36621</v>
      </c>
      <c r="D94" s="5">
        <v>398537</v>
      </c>
      <c r="E94" s="5">
        <v>69920</v>
      </c>
      <c r="F94" s="5">
        <v>1377479</v>
      </c>
      <c r="G94" s="5">
        <v>392784</v>
      </c>
      <c r="H94" s="5">
        <v>1216433</v>
      </c>
      <c r="I94" s="5">
        <v>16149167</v>
      </c>
      <c r="J94" s="5">
        <v>696107</v>
      </c>
      <c r="K94" s="5"/>
      <c r="L94" s="5">
        <v>12957375</v>
      </c>
      <c r="M94" s="5"/>
      <c r="N94" s="5">
        <v>20244</v>
      </c>
      <c r="O94" s="5">
        <v>6540</v>
      </c>
      <c r="P94" s="5">
        <v>36234969</v>
      </c>
      <c r="Q94" s="5">
        <v>5923645</v>
      </c>
      <c r="R94" s="8"/>
      <c r="S94" s="5"/>
      <c r="T94" s="9" t="s">
        <v>19</v>
      </c>
      <c r="U94" s="5">
        <v>8683395</v>
      </c>
      <c r="V94" s="5">
        <v>11370</v>
      </c>
    </row>
    <row r="95" spans="1:22" ht="11.45" customHeight="1" x14ac:dyDescent="0.3">
      <c r="A95" s="3">
        <v>40025</v>
      </c>
      <c r="B95" s="5">
        <v>90701233</v>
      </c>
      <c r="C95" s="5">
        <v>37572</v>
      </c>
      <c r="D95" s="5">
        <v>450657</v>
      </c>
      <c r="E95" s="5">
        <v>73056</v>
      </c>
      <c r="F95" s="5">
        <v>1366346</v>
      </c>
      <c r="G95" s="5">
        <v>1075230</v>
      </c>
      <c r="H95" s="5">
        <v>1824939</v>
      </c>
      <c r="I95" s="5">
        <v>17766037</v>
      </c>
      <c r="J95" s="5">
        <v>736712</v>
      </c>
      <c r="K95" s="5"/>
      <c r="L95" s="5">
        <v>15016684</v>
      </c>
      <c r="M95" s="5">
        <v>300</v>
      </c>
      <c r="N95" s="5">
        <v>31200</v>
      </c>
      <c r="O95" s="5">
        <v>9492</v>
      </c>
      <c r="P95" s="5">
        <v>40846032</v>
      </c>
      <c r="Q95" s="5">
        <v>6114476</v>
      </c>
      <c r="R95" s="8"/>
      <c r="S95" s="5"/>
      <c r="T95" s="9" t="s">
        <v>19</v>
      </c>
      <c r="U95" s="5">
        <v>7816001</v>
      </c>
      <c r="V95" s="5">
        <v>16852</v>
      </c>
    </row>
    <row r="96" spans="1:22" ht="11.45" customHeight="1" x14ac:dyDescent="0.3">
      <c r="A96" s="3">
        <v>40056</v>
      </c>
      <c r="B96" s="5">
        <v>82922634</v>
      </c>
      <c r="C96" s="5">
        <v>35172</v>
      </c>
      <c r="D96" s="5">
        <v>388374</v>
      </c>
      <c r="E96" s="5">
        <v>59282</v>
      </c>
      <c r="F96" s="5">
        <v>989118</v>
      </c>
      <c r="G96" s="5">
        <v>1370307</v>
      </c>
      <c r="H96" s="5">
        <v>1901559</v>
      </c>
      <c r="I96" s="5">
        <v>15832150</v>
      </c>
      <c r="J96" s="5">
        <v>654714</v>
      </c>
      <c r="K96" s="5"/>
      <c r="L96" s="5">
        <v>12433825</v>
      </c>
      <c r="M96" s="5">
        <v>2</v>
      </c>
      <c r="N96" s="5">
        <v>35448</v>
      </c>
      <c r="O96" s="5">
        <v>6540</v>
      </c>
      <c r="P96" s="5">
        <v>37871886</v>
      </c>
      <c r="Q96" s="5">
        <v>5327790</v>
      </c>
      <c r="R96" s="8"/>
      <c r="S96" s="5"/>
      <c r="T96" s="9" t="s">
        <v>19</v>
      </c>
      <c r="U96" s="5">
        <v>5981607</v>
      </c>
      <c r="V96" s="5">
        <v>38971</v>
      </c>
    </row>
    <row r="97" spans="1:22" ht="11.45" customHeight="1" x14ac:dyDescent="0.3">
      <c r="A97" s="3">
        <v>40086</v>
      </c>
      <c r="B97" s="5">
        <v>82824888</v>
      </c>
      <c r="C97" s="5">
        <v>35916</v>
      </c>
      <c r="D97" s="5">
        <v>413230</v>
      </c>
      <c r="E97" s="5">
        <v>63195</v>
      </c>
      <c r="F97" s="5">
        <v>1250195</v>
      </c>
      <c r="G97" s="5">
        <v>1800836</v>
      </c>
      <c r="H97" s="5">
        <v>2208299</v>
      </c>
      <c r="I97" s="5">
        <v>16232498</v>
      </c>
      <c r="J97" s="5">
        <v>681120</v>
      </c>
      <c r="K97" s="5"/>
      <c r="L97" s="5">
        <v>12933276</v>
      </c>
      <c r="M97" s="5"/>
      <c r="N97" s="5">
        <v>38652</v>
      </c>
      <c r="O97" s="5">
        <v>9432</v>
      </c>
      <c r="P97" s="5">
        <v>37888712</v>
      </c>
      <c r="Q97" s="5">
        <v>5368061</v>
      </c>
      <c r="R97" s="8"/>
      <c r="S97" s="5"/>
      <c r="T97" s="9" t="s">
        <v>19</v>
      </c>
      <c r="U97" s="5">
        <v>7319008</v>
      </c>
      <c r="V97" s="5">
        <v>24657</v>
      </c>
    </row>
    <row r="98" spans="1:22" ht="11.45" customHeight="1" x14ac:dyDescent="0.3">
      <c r="A98" s="3">
        <v>40117</v>
      </c>
      <c r="B98" s="5">
        <v>66642389</v>
      </c>
      <c r="C98" s="5">
        <v>35808</v>
      </c>
      <c r="D98" s="5">
        <v>343669</v>
      </c>
      <c r="E98" s="5">
        <v>56844</v>
      </c>
      <c r="F98" s="5">
        <v>1189275</v>
      </c>
      <c r="G98" s="5">
        <v>2079213</v>
      </c>
      <c r="H98" s="5">
        <v>2058793</v>
      </c>
      <c r="I98" s="5">
        <v>12934184</v>
      </c>
      <c r="J98" s="5">
        <v>591951</v>
      </c>
      <c r="K98" s="5"/>
      <c r="L98" s="5">
        <v>11440716</v>
      </c>
      <c r="M98" s="5"/>
      <c r="N98" s="5">
        <v>37464</v>
      </c>
      <c r="O98" s="5">
        <v>8016</v>
      </c>
      <c r="P98" s="5">
        <v>29794242</v>
      </c>
      <c r="Q98" s="5">
        <v>4585863</v>
      </c>
      <c r="R98" s="8"/>
      <c r="S98" s="5"/>
      <c r="T98" s="9" t="s">
        <v>19</v>
      </c>
      <c r="U98" s="5">
        <v>7292172</v>
      </c>
      <c r="V98" s="5">
        <v>23629</v>
      </c>
    </row>
    <row r="99" spans="1:22" ht="11.45" customHeight="1" x14ac:dyDescent="0.3">
      <c r="A99" s="3">
        <v>40147</v>
      </c>
      <c r="B99" s="5">
        <v>63539373</v>
      </c>
      <c r="C99" s="5">
        <v>32412</v>
      </c>
      <c r="D99" s="5">
        <v>354230</v>
      </c>
      <c r="E99" s="5">
        <v>61375</v>
      </c>
      <c r="F99" s="5">
        <v>1481576</v>
      </c>
      <c r="G99" s="5">
        <v>2316803</v>
      </c>
      <c r="H99" s="5">
        <v>2263481</v>
      </c>
      <c r="I99" s="5">
        <v>12135837</v>
      </c>
      <c r="J99" s="5">
        <v>586981</v>
      </c>
      <c r="K99" s="5"/>
      <c r="L99" s="5">
        <v>10451628</v>
      </c>
      <c r="M99" s="5"/>
      <c r="N99" s="5">
        <v>37644</v>
      </c>
      <c r="O99" s="5">
        <v>7116</v>
      </c>
      <c r="P99" s="5">
        <v>27548525</v>
      </c>
      <c r="Q99" s="5">
        <v>4616273</v>
      </c>
      <c r="R99" s="8"/>
      <c r="S99" s="5"/>
      <c r="T99" s="9" t="s">
        <v>19</v>
      </c>
      <c r="U99" s="5">
        <v>7407836</v>
      </c>
      <c r="V99" s="5">
        <v>19704</v>
      </c>
    </row>
    <row r="100" spans="1:22" ht="11.45" customHeight="1" x14ac:dyDescent="0.3">
      <c r="A100" s="3">
        <v>40178</v>
      </c>
      <c r="B100" s="5">
        <v>45934235</v>
      </c>
      <c r="C100" s="5">
        <v>25273</v>
      </c>
      <c r="D100" s="5">
        <v>232821</v>
      </c>
      <c r="E100" s="5">
        <v>43044</v>
      </c>
      <c r="F100" s="5">
        <v>1126786</v>
      </c>
      <c r="G100" s="5">
        <v>2003603</v>
      </c>
      <c r="H100" s="5">
        <v>1799112</v>
      </c>
      <c r="I100" s="5">
        <v>9190863</v>
      </c>
      <c r="J100" s="5">
        <v>469494</v>
      </c>
      <c r="K100" s="5"/>
      <c r="L100" s="5">
        <v>9003936</v>
      </c>
      <c r="M100" s="5"/>
      <c r="N100" s="5">
        <v>9588</v>
      </c>
      <c r="O100" s="5">
        <v>3624</v>
      </c>
      <c r="P100" s="5">
        <v>18591567</v>
      </c>
      <c r="Q100" s="5">
        <v>3447170</v>
      </c>
      <c r="R100" s="8"/>
      <c r="S100" s="5"/>
      <c r="T100" s="9" t="s">
        <v>19</v>
      </c>
      <c r="U100" s="5">
        <v>5707168</v>
      </c>
      <c r="V100" s="5">
        <v>18817</v>
      </c>
    </row>
    <row r="101" spans="1:22" ht="11.45" customHeight="1" x14ac:dyDescent="0.3">
      <c r="A101" s="3">
        <v>40209</v>
      </c>
      <c r="B101" s="5">
        <v>65015307</v>
      </c>
      <c r="C101" s="5">
        <v>33264</v>
      </c>
      <c r="D101" s="5">
        <v>320995</v>
      </c>
      <c r="E101" s="5">
        <v>58248</v>
      </c>
      <c r="F101" s="5">
        <v>1408913</v>
      </c>
      <c r="G101" s="5">
        <v>2508977</v>
      </c>
      <c r="H101" s="5">
        <v>2570386</v>
      </c>
      <c r="I101" s="5">
        <v>12618222</v>
      </c>
      <c r="J101" s="5">
        <v>651157</v>
      </c>
      <c r="K101" s="5">
        <v>4500204</v>
      </c>
      <c r="L101" s="5">
        <v>10546322</v>
      </c>
      <c r="M101" s="5"/>
      <c r="N101" s="5">
        <v>347004</v>
      </c>
      <c r="O101" s="5">
        <v>10080</v>
      </c>
      <c r="P101" s="5">
        <v>24494643</v>
      </c>
      <c r="Q101" s="5">
        <v>5364891</v>
      </c>
      <c r="R101" s="8"/>
      <c r="S101" s="5"/>
      <c r="T101" s="9" t="s">
        <v>19</v>
      </c>
      <c r="U101" s="5">
        <v>6874608</v>
      </c>
      <c r="V101" s="5">
        <v>19880</v>
      </c>
    </row>
    <row r="102" spans="1:22" ht="11.45" customHeight="1" x14ac:dyDescent="0.3">
      <c r="A102" s="3">
        <v>40237</v>
      </c>
      <c r="B102" s="5">
        <v>53073814</v>
      </c>
      <c r="C102" s="5">
        <v>28668</v>
      </c>
      <c r="D102" s="5">
        <v>279416</v>
      </c>
      <c r="E102" s="5">
        <v>48636</v>
      </c>
      <c r="F102" s="5">
        <v>1427310</v>
      </c>
      <c r="G102" s="5">
        <v>2337649</v>
      </c>
      <c r="H102" s="5">
        <v>2128186</v>
      </c>
      <c r="I102" s="5">
        <v>9999458</v>
      </c>
      <c r="J102" s="5">
        <v>536568</v>
      </c>
      <c r="K102" s="5">
        <v>3887293</v>
      </c>
      <c r="L102" s="5">
        <v>9094248</v>
      </c>
      <c r="M102" s="5"/>
      <c r="N102" s="5">
        <v>666312</v>
      </c>
      <c r="O102" s="5">
        <v>22605</v>
      </c>
      <c r="P102" s="5">
        <v>21349422</v>
      </c>
      <c r="Q102" s="5">
        <v>4385271</v>
      </c>
      <c r="R102" s="8"/>
      <c r="S102" s="5"/>
      <c r="T102" s="9" t="s">
        <v>19</v>
      </c>
      <c r="U102" s="5">
        <v>6443111</v>
      </c>
      <c r="V102" s="5">
        <v>19899</v>
      </c>
    </row>
    <row r="103" spans="1:22" ht="11.45" customHeight="1" x14ac:dyDescent="0.3">
      <c r="A103" s="3">
        <v>40268</v>
      </c>
      <c r="B103" s="5">
        <v>75374725</v>
      </c>
      <c r="C103" s="5">
        <v>36166</v>
      </c>
      <c r="D103" s="5">
        <v>340686</v>
      </c>
      <c r="E103" s="5">
        <v>60744</v>
      </c>
      <c r="F103" s="5">
        <v>1604747</v>
      </c>
      <c r="G103" s="5">
        <v>3170138</v>
      </c>
      <c r="H103" s="5">
        <v>2910328</v>
      </c>
      <c r="I103" s="5">
        <v>14026095</v>
      </c>
      <c r="J103" s="5">
        <v>709928</v>
      </c>
      <c r="K103" s="5">
        <v>5584506</v>
      </c>
      <c r="L103" s="5">
        <v>12569796</v>
      </c>
      <c r="M103" s="5"/>
      <c r="N103" s="5">
        <v>994129</v>
      </c>
      <c r="O103" s="5">
        <v>37080</v>
      </c>
      <c r="P103" s="5">
        <v>31330786</v>
      </c>
      <c r="Q103" s="5">
        <v>5977304</v>
      </c>
      <c r="R103" s="8"/>
      <c r="S103" s="5"/>
      <c r="T103" s="9" t="s">
        <v>19</v>
      </c>
      <c r="U103" s="5">
        <v>9454177</v>
      </c>
      <c r="V103" s="5">
        <v>29980</v>
      </c>
    </row>
    <row r="104" spans="1:22" ht="11.45" customHeight="1" x14ac:dyDescent="0.3">
      <c r="A104" s="3">
        <v>40298</v>
      </c>
      <c r="B104" s="5">
        <v>74452090</v>
      </c>
      <c r="C104" s="5">
        <v>35618</v>
      </c>
      <c r="D104" s="5">
        <v>384908</v>
      </c>
      <c r="E104" s="5">
        <v>64140</v>
      </c>
      <c r="F104" s="5">
        <v>1531366</v>
      </c>
      <c r="G104" s="5">
        <v>2864487</v>
      </c>
      <c r="H104" s="5">
        <v>2751645</v>
      </c>
      <c r="I104" s="5">
        <v>13973927</v>
      </c>
      <c r="J104" s="5">
        <v>686817</v>
      </c>
      <c r="K104" s="5">
        <v>5255266</v>
      </c>
      <c r="L104" s="5">
        <v>12386268</v>
      </c>
      <c r="M104" s="5"/>
      <c r="N104" s="5">
        <v>962333</v>
      </c>
      <c r="O104" s="5">
        <v>44011</v>
      </c>
      <c r="P104" s="5">
        <v>30897924</v>
      </c>
      <c r="Q104" s="5">
        <v>5783422</v>
      </c>
      <c r="R104" s="8"/>
      <c r="S104" s="5"/>
      <c r="T104" s="9" t="s">
        <v>19</v>
      </c>
      <c r="U104" s="5">
        <v>8536612</v>
      </c>
      <c r="V104" s="5">
        <v>30257</v>
      </c>
    </row>
    <row r="105" spans="1:22" ht="11.45" customHeight="1" x14ac:dyDescent="0.3">
      <c r="A105" s="3">
        <v>40329</v>
      </c>
      <c r="B105" s="5">
        <v>71630215</v>
      </c>
      <c r="C105" s="5">
        <v>32522</v>
      </c>
      <c r="D105" s="5">
        <v>337030</v>
      </c>
      <c r="E105" s="5">
        <v>58896</v>
      </c>
      <c r="F105" s="5">
        <v>1645098</v>
      </c>
      <c r="G105" s="5">
        <v>2889299</v>
      </c>
      <c r="H105" s="5">
        <v>2619459</v>
      </c>
      <c r="I105" s="5">
        <v>13729523</v>
      </c>
      <c r="J105" s="5">
        <v>634090</v>
      </c>
      <c r="K105" s="5">
        <v>4957602</v>
      </c>
      <c r="L105" s="5">
        <v>11181612</v>
      </c>
      <c r="M105" s="5">
        <v>12</v>
      </c>
      <c r="N105" s="5">
        <v>1007662</v>
      </c>
      <c r="O105" s="5">
        <v>48618</v>
      </c>
      <c r="P105" s="5">
        <v>30248380</v>
      </c>
      <c r="Q105" s="5">
        <v>5364289</v>
      </c>
      <c r="R105" s="8"/>
      <c r="S105" s="5"/>
      <c r="T105" s="9" t="s">
        <v>19</v>
      </c>
      <c r="U105" s="5">
        <v>8291421</v>
      </c>
      <c r="V105" s="5">
        <v>36486</v>
      </c>
    </row>
    <row r="106" spans="1:22" ht="11.45" customHeight="1" x14ac:dyDescent="0.3">
      <c r="A106" s="3">
        <v>40359</v>
      </c>
      <c r="B106" s="5">
        <v>78043271</v>
      </c>
      <c r="C106" s="5">
        <v>34944</v>
      </c>
      <c r="D106" s="5">
        <v>339720</v>
      </c>
      <c r="E106" s="5">
        <v>53077</v>
      </c>
      <c r="F106" s="5">
        <v>1669088</v>
      </c>
      <c r="G106" s="5">
        <v>2973268</v>
      </c>
      <c r="H106" s="5">
        <v>2688527</v>
      </c>
      <c r="I106" s="5">
        <v>14999118</v>
      </c>
      <c r="J106" s="5">
        <v>670535</v>
      </c>
      <c r="K106" s="5">
        <v>5195503</v>
      </c>
      <c r="L106" s="5">
        <v>11901972</v>
      </c>
      <c r="M106" s="5">
        <v>24</v>
      </c>
      <c r="N106" s="5">
        <v>997555</v>
      </c>
      <c r="O106" s="5">
        <v>41654</v>
      </c>
      <c r="P106" s="5">
        <v>34479306</v>
      </c>
      <c r="Q106" s="5">
        <v>5515713</v>
      </c>
      <c r="R106" s="8"/>
      <c r="S106" s="5"/>
      <c r="T106" s="9" t="s">
        <v>19</v>
      </c>
      <c r="U106" s="5">
        <v>8817436</v>
      </c>
      <c r="V106" s="5">
        <v>38209</v>
      </c>
    </row>
    <row r="107" spans="1:22" ht="11.45" customHeight="1" x14ac:dyDescent="0.3">
      <c r="A107" s="3">
        <v>40390</v>
      </c>
      <c r="B107" s="5">
        <v>84292580</v>
      </c>
      <c r="C107" s="5">
        <v>36376</v>
      </c>
      <c r="D107" s="5">
        <v>338597</v>
      </c>
      <c r="E107" s="5">
        <v>58704</v>
      </c>
      <c r="F107" s="5">
        <v>1505864</v>
      </c>
      <c r="G107" s="5">
        <v>2645321</v>
      </c>
      <c r="H107" s="5">
        <v>2624679</v>
      </c>
      <c r="I107" s="5">
        <v>16628473</v>
      </c>
      <c r="J107" s="5">
        <v>685791</v>
      </c>
      <c r="K107" s="5">
        <v>5104155</v>
      </c>
      <c r="L107" s="5">
        <v>12733848</v>
      </c>
      <c r="M107" s="5"/>
      <c r="N107" s="5">
        <v>983115</v>
      </c>
      <c r="O107" s="5">
        <v>46417</v>
      </c>
      <c r="P107" s="5">
        <v>37935275</v>
      </c>
      <c r="Q107" s="5">
        <v>5456633</v>
      </c>
      <c r="R107" s="8"/>
      <c r="S107" s="5"/>
      <c r="T107" s="9" t="s">
        <v>19</v>
      </c>
      <c r="U107" s="5">
        <v>7527596</v>
      </c>
      <c r="V107" s="5">
        <v>41949</v>
      </c>
    </row>
    <row r="108" spans="1:22" ht="11.45" customHeight="1" x14ac:dyDescent="0.3">
      <c r="A108" s="3">
        <v>40421</v>
      </c>
      <c r="B108" s="5">
        <v>85243664</v>
      </c>
      <c r="C108" s="5">
        <v>36096</v>
      </c>
      <c r="D108" s="5">
        <v>326391</v>
      </c>
      <c r="E108" s="5">
        <v>51134</v>
      </c>
      <c r="F108" s="5">
        <v>1470346</v>
      </c>
      <c r="G108" s="5">
        <v>2450438</v>
      </c>
      <c r="H108" s="5">
        <v>2552331</v>
      </c>
      <c r="I108" s="5">
        <v>16991442</v>
      </c>
      <c r="J108" s="5">
        <v>674425</v>
      </c>
      <c r="K108" s="5">
        <v>4952608</v>
      </c>
      <c r="L108" s="5">
        <v>11496288</v>
      </c>
      <c r="M108" s="5">
        <v>72</v>
      </c>
      <c r="N108" s="5">
        <v>1022515</v>
      </c>
      <c r="O108" s="5">
        <v>65844</v>
      </c>
      <c r="P108" s="5">
        <v>39532551</v>
      </c>
      <c r="Q108" s="5">
        <v>5377636</v>
      </c>
      <c r="R108" s="8"/>
      <c r="S108" s="5"/>
      <c r="T108" s="9" t="s">
        <v>19</v>
      </c>
      <c r="U108" s="5">
        <v>6341839</v>
      </c>
      <c r="V108" s="5">
        <v>36959</v>
      </c>
    </row>
    <row r="109" spans="1:22" ht="11.45" customHeight="1" x14ac:dyDescent="0.3">
      <c r="A109" s="3">
        <v>40451</v>
      </c>
      <c r="B109" s="5">
        <v>72777327</v>
      </c>
      <c r="C109" s="5">
        <v>33936</v>
      </c>
      <c r="D109" s="5">
        <v>301104</v>
      </c>
      <c r="E109" s="5">
        <v>53546</v>
      </c>
      <c r="F109" s="5">
        <v>1203392</v>
      </c>
      <c r="G109" s="5">
        <v>2419047</v>
      </c>
      <c r="H109" s="5">
        <v>2323536</v>
      </c>
      <c r="I109" s="5">
        <v>14461843</v>
      </c>
      <c r="J109" s="5">
        <v>628920</v>
      </c>
      <c r="K109" s="5">
        <v>4526424</v>
      </c>
      <c r="L109" s="5">
        <v>10605216</v>
      </c>
      <c r="M109" s="5"/>
      <c r="N109" s="5">
        <v>1002819</v>
      </c>
      <c r="O109" s="5">
        <v>42859</v>
      </c>
      <c r="P109" s="5">
        <v>32425389</v>
      </c>
      <c r="Q109" s="5">
        <v>4718209</v>
      </c>
      <c r="R109" s="8"/>
      <c r="S109" s="5"/>
      <c r="T109" s="9" t="s">
        <v>19</v>
      </c>
      <c r="U109" s="5">
        <v>6723232</v>
      </c>
      <c r="V109" s="5">
        <v>31403</v>
      </c>
    </row>
    <row r="110" spans="1:22" ht="11.45" customHeight="1" x14ac:dyDescent="0.3">
      <c r="A110" s="3">
        <v>40482</v>
      </c>
      <c r="B110" s="5">
        <v>69534624</v>
      </c>
      <c r="C110" s="5">
        <v>33012</v>
      </c>
      <c r="D110" s="5">
        <v>293101</v>
      </c>
      <c r="E110" s="5">
        <v>55068</v>
      </c>
      <c r="F110" s="5">
        <v>1744122</v>
      </c>
      <c r="G110" s="5">
        <v>2807355</v>
      </c>
      <c r="H110" s="5">
        <v>2338155</v>
      </c>
      <c r="I110" s="5">
        <v>13649222</v>
      </c>
      <c r="J110" s="5">
        <v>632846</v>
      </c>
      <c r="K110" s="5">
        <v>4602339</v>
      </c>
      <c r="L110" s="5">
        <v>10415868</v>
      </c>
      <c r="M110" s="5">
        <v>12</v>
      </c>
      <c r="N110" s="5">
        <v>1056586</v>
      </c>
      <c r="O110" s="5">
        <v>52585</v>
      </c>
      <c r="P110" s="5">
        <v>30910524</v>
      </c>
      <c r="Q110" s="5">
        <v>4668864</v>
      </c>
      <c r="R110" s="8"/>
      <c r="S110" s="5"/>
      <c r="T110" s="9" t="s">
        <v>19</v>
      </c>
      <c r="U110" s="5">
        <v>7978479</v>
      </c>
      <c r="V110" s="5">
        <v>36781</v>
      </c>
    </row>
    <row r="111" spans="1:22" ht="11.45" customHeight="1" x14ac:dyDescent="0.3">
      <c r="A111" s="3">
        <v>40512</v>
      </c>
      <c r="B111" s="5">
        <v>59559910</v>
      </c>
      <c r="C111" s="5">
        <v>30396</v>
      </c>
      <c r="D111" s="5">
        <v>261891</v>
      </c>
      <c r="E111" s="5">
        <v>49725</v>
      </c>
      <c r="F111" s="5">
        <v>1242402</v>
      </c>
      <c r="G111" s="5">
        <v>2722573</v>
      </c>
      <c r="H111" s="5">
        <v>2135451</v>
      </c>
      <c r="I111" s="5">
        <v>11567001</v>
      </c>
      <c r="J111" s="5">
        <v>566727</v>
      </c>
      <c r="K111" s="5">
        <v>4206382</v>
      </c>
      <c r="L111" s="5">
        <v>9047028</v>
      </c>
      <c r="M111" s="5">
        <v>12</v>
      </c>
      <c r="N111" s="5">
        <v>895555</v>
      </c>
      <c r="O111" s="5">
        <v>82563</v>
      </c>
      <c r="P111" s="5">
        <v>25669818</v>
      </c>
      <c r="Q111" s="5">
        <v>4216747</v>
      </c>
      <c r="R111" s="8"/>
      <c r="S111" s="5"/>
      <c r="T111" s="9" t="s">
        <v>19</v>
      </c>
      <c r="U111" s="5">
        <v>7304753</v>
      </c>
      <c r="V111" s="5">
        <v>31980</v>
      </c>
    </row>
    <row r="112" spans="1:22" ht="11.45" customHeight="1" x14ac:dyDescent="0.3">
      <c r="A112" s="3">
        <v>40543</v>
      </c>
      <c r="B112" s="5">
        <v>54239884</v>
      </c>
      <c r="C112" s="5">
        <v>31254</v>
      </c>
      <c r="D112" s="5">
        <v>242895</v>
      </c>
      <c r="E112" s="5">
        <v>41928</v>
      </c>
      <c r="F112" s="5">
        <v>1282893</v>
      </c>
      <c r="G112" s="5">
        <v>2740147</v>
      </c>
      <c r="H112" s="5">
        <v>2120300</v>
      </c>
      <c r="I112" s="5">
        <v>10835140</v>
      </c>
      <c r="J112" s="5">
        <v>561220</v>
      </c>
      <c r="K112" s="5">
        <v>3952772</v>
      </c>
      <c r="L112" s="5">
        <v>8728656</v>
      </c>
      <c r="M112" s="5"/>
      <c r="N112" s="5">
        <v>996875</v>
      </c>
      <c r="O112" s="5">
        <v>136472</v>
      </c>
      <c r="P112" s="5">
        <v>22237950</v>
      </c>
      <c r="Q112" s="5">
        <v>4080455</v>
      </c>
      <c r="R112" s="8"/>
      <c r="S112" s="5"/>
      <c r="T112" s="9" t="s">
        <v>19</v>
      </c>
      <c r="U112" s="5">
        <v>6963629</v>
      </c>
      <c r="V112" s="5">
        <v>35894</v>
      </c>
    </row>
    <row r="113" spans="1:22" ht="11.45" customHeight="1" x14ac:dyDescent="0.3">
      <c r="A113" s="3">
        <v>40574</v>
      </c>
      <c r="B113" s="5">
        <v>55730664</v>
      </c>
      <c r="C113" s="5">
        <v>31313</v>
      </c>
      <c r="D113" s="5">
        <v>237364</v>
      </c>
      <c r="E113" s="5">
        <v>46188</v>
      </c>
      <c r="F113" s="5">
        <v>1146393</v>
      </c>
      <c r="G113" s="5">
        <v>2637229</v>
      </c>
      <c r="H113" s="5">
        <v>2276809</v>
      </c>
      <c r="I113" s="5">
        <v>11207022</v>
      </c>
      <c r="J113" s="5">
        <v>577293</v>
      </c>
      <c r="K113" s="5">
        <v>4060649</v>
      </c>
      <c r="L113" s="5">
        <v>8592396</v>
      </c>
      <c r="M113" s="5">
        <v>12</v>
      </c>
      <c r="N113" s="5">
        <v>832277</v>
      </c>
      <c r="O113" s="5">
        <v>159784</v>
      </c>
      <c r="P113" s="5">
        <v>20867626</v>
      </c>
      <c r="Q113" s="5">
        <v>4540279</v>
      </c>
      <c r="R113" s="8"/>
      <c r="S113" s="5"/>
      <c r="T113" s="9" t="s">
        <v>19</v>
      </c>
      <c r="U113" s="5">
        <v>6194791</v>
      </c>
      <c r="V113" s="5">
        <v>48838</v>
      </c>
    </row>
    <row r="114" spans="1:22" ht="11.45" customHeight="1" x14ac:dyDescent="0.3">
      <c r="A114" s="3">
        <v>40602</v>
      </c>
      <c r="B114" s="5">
        <v>51807656</v>
      </c>
      <c r="C114" s="5">
        <v>28164</v>
      </c>
      <c r="D114" s="5">
        <v>245115</v>
      </c>
      <c r="E114" s="5">
        <v>48084</v>
      </c>
      <c r="F114" s="5">
        <v>1177613</v>
      </c>
      <c r="G114" s="5">
        <v>2622509</v>
      </c>
      <c r="H114" s="5">
        <v>2109797</v>
      </c>
      <c r="I114" s="5">
        <v>9886773</v>
      </c>
      <c r="J114" s="5">
        <v>517942</v>
      </c>
      <c r="K114" s="5">
        <v>3912092</v>
      </c>
      <c r="L114" s="5">
        <v>8467188</v>
      </c>
      <c r="M114" s="5"/>
      <c r="N114" s="5">
        <v>864915</v>
      </c>
      <c r="O114" s="5">
        <v>162935</v>
      </c>
      <c r="P114" s="5">
        <v>20595293</v>
      </c>
      <c r="Q114" s="5">
        <v>4214347</v>
      </c>
      <c r="R114" s="8"/>
      <c r="S114" s="5"/>
      <c r="T114" s="9" t="s">
        <v>19</v>
      </c>
      <c r="U114" s="5">
        <v>6752050</v>
      </c>
      <c r="V114" s="5">
        <v>27129</v>
      </c>
    </row>
    <row r="115" spans="1:22" ht="11.45" customHeight="1" x14ac:dyDescent="0.3">
      <c r="A115" s="3">
        <v>40633</v>
      </c>
      <c r="B115" s="5">
        <v>61828135</v>
      </c>
      <c r="C115" s="5">
        <v>34740</v>
      </c>
      <c r="D115" s="5">
        <v>281712</v>
      </c>
      <c r="E115" s="5">
        <v>50340</v>
      </c>
      <c r="F115" s="5">
        <v>1115497</v>
      </c>
      <c r="G115" s="5">
        <v>3174576</v>
      </c>
      <c r="H115" s="5">
        <v>2508661</v>
      </c>
      <c r="I115" s="5">
        <v>11706448</v>
      </c>
      <c r="J115" s="5">
        <v>632411</v>
      </c>
      <c r="K115" s="5">
        <v>4774935</v>
      </c>
      <c r="L115" s="5">
        <v>9750780</v>
      </c>
      <c r="M115" s="5">
        <v>24</v>
      </c>
      <c r="N115" s="5">
        <v>953260</v>
      </c>
      <c r="O115" s="5">
        <v>184412</v>
      </c>
      <c r="P115" s="5">
        <v>25477153</v>
      </c>
      <c r="Q115" s="5">
        <v>4937660</v>
      </c>
      <c r="R115" s="8"/>
      <c r="S115" s="5"/>
      <c r="T115" s="9" t="s">
        <v>19</v>
      </c>
      <c r="U115" s="5">
        <v>8564565</v>
      </c>
      <c r="V115" s="5">
        <v>36123</v>
      </c>
    </row>
    <row r="116" spans="1:22" ht="11.45" customHeight="1" x14ac:dyDescent="0.3">
      <c r="A116" s="3">
        <v>40663</v>
      </c>
      <c r="B116" s="5">
        <v>75258526</v>
      </c>
      <c r="C116" s="5">
        <v>38784</v>
      </c>
      <c r="D116" s="5">
        <v>316416</v>
      </c>
      <c r="E116" s="5">
        <v>51805</v>
      </c>
      <c r="F116" s="5">
        <v>1198391</v>
      </c>
      <c r="G116" s="5">
        <v>3217888</v>
      </c>
      <c r="H116" s="5">
        <v>2847631</v>
      </c>
      <c r="I116" s="5">
        <v>13627289</v>
      </c>
      <c r="J116" s="5">
        <v>697378</v>
      </c>
      <c r="K116" s="5">
        <v>5638255</v>
      </c>
      <c r="L116" s="5">
        <v>10297800</v>
      </c>
      <c r="M116" s="5"/>
      <c r="N116" s="5">
        <v>1052521</v>
      </c>
      <c r="O116" s="5">
        <v>228284</v>
      </c>
      <c r="P116" s="5">
        <v>31390745</v>
      </c>
      <c r="Q116" s="5">
        <v>5786200</v>
      </c>
      <c r="R116" s="8"/>
      <c r="S116" s="5"/>
      <c r="T116" s="9" t="s">
        <v>19</v>
      </c>
      <c r="U116" s="5">
        <v>9187185</v>
      </c>
      <c r="V116" s="5">
        <v>38650</v>
      </c>
    </row>
    <row r="117" spans="1:22" ht="11.45" customHeight="1" x14ac:dyDescent="0.3">
      <c r="A117" s="3">
        <v>40694</v>
      </c>
      <c r="B117" s="5">
        <v>88298586</v>
      </c>
      <c r="C117" s="5">
        <v>41544</v>
      </c>
      <c r="D117" s="5">
        <v>389358</v>
      </c>
      <c r="E117" s="5">
        <v>63530</v>
      </c>
      <c r="F117" s="5">
        <v>1356989</v>
      </c>
      <c r="G117" s="5">
        <v>3701769</v>
      </c>
      <c r="H117" s="5">
        <v>3183738</v>
      </c>
      <c r="I117" s="5">
        <v>15936186</v>
      </c>
      <c r="J117" s="5">
        <v>756791</v>
      </c>
      <c r="K117" s="5">
        <v>6287109</v>
      </c>
      <c r="L117" s="5">
        <v>11881560</v>
      </c>
      <c r="M117" s="5"/>
      <c r="N117" s="5">
        <v>1153180</v>
      </c>
      <c r="O117" s="5">
        <v>257837</v>
      </c>
      <c r="P117" s="5">
        <v>37542353</v>
      </c>
      <c r="Q117" s="5">
        <v>6526283</v>
      </c>
      <c r="R117" s="8"/>
      <c r="S117" s="5"/>
      <c r="T117" s="9" t="s">
        <v>19</v>
      </c>
      <c r="U117" s="5">
        <v>10410121</v>
      </c>
      <c r="V117" s="5">
        <v>46653</v>
      </c>
    </row>
    <row r="118" spans="1:22" ht="11.45" customHeight="1" x14ac:dyDescent="0.3">
      <c r="A118" s="3">
        <v>40724</v>
      </c>
      <c r="B118" s="5">
        <v>80112648</v>
      </c>
      <c r="C118" s="5">
        <v>41412</v>
      </c>
      <c r="D118" s="5">
        <v>355269</v>
      </c>
      <c r="E118" s="5">
        <v>55548</v>
      </c>
      <c r="F118" s="5">
        <v>1315630</v>
      </c>
      <c r="G118" s="5">
        <v>3223472</v>
      </c>
      <c r="H118" s="5">
        <v>2662794</v>
      </c>
      <c r="I118" s="5">
        <v>14557799</v>
      </c>
      <c r="J118" s="5">
        <v>676628</v>
      </c>
      <c r="K118" s="5">
        <v>5274210</v>
      </c>
      <c r="L118" s="5">
        <v>11268072</v>
      </c>
      <c r="M118" s="5">
        <v>12</v>
      </c>
      <c r="N118" s="5">
        <v>2045289</v>
      </c>
      <c r="O118" s="5">
        <v>407567</v>
      </c>
      <c r="P118" s="5">
        <v>34287904</v>
      </c>
      <c r="Q118" s="5">
        <v>5234513</v>
      </c>
      <c r="R118" s="8"/>
      <c r="S118" s="5"/>
      <c r="T118" s="9" t="s">
        <v>19</v>
      </c>
      <c r="U118" s="5">
        <v>9302862</v>
      </c>
      <c r="V118" s="5">
        <v>39382</v>
      </c>
    </row>
    <row r="119" spans="1:22" ht="11.45" customHeight="1" x14ac:dyDescent="0.3">
      <c r="A119" s="3">
        <v>40755</v>
      </c>
      <c r="B119" s="5">
        <v>84340660</v>
      </c>
      <c r="C119" s="5">
        <v>39936</v>
      </c>
      <c r="D119" s="5">
        <v>370732</v>
      </c>
      <c r="E119" s="5">
        <v>46982</v>
      </c>
      <c r="F119" s="5">
        <v>1090812</v>
      </c>
      <c r="G119" s="5">
        <v>2791211</v>
      </c>
      <c r="H119" s="5">
        <v>2537973</v>
      </c>
      <c r="I119" s="5">
        <v>15398013</v>
      </c>
      <c r="J119" s="5">
        <v>668909</v>
      </c>
      <c r="K119" s="5">
        <v>4897742</v>
      </c>
      <c r="L119" s="5">
        <v>10756128</v>
      </c>
      <c r="M119" s="5"/>
      <c r="N119" s="5">
        <v>5413280</v>
      </c>
      <c r="O119" s="5">
        <v>1162833</v>
      </c>
      <c r="P119" s="5">
        <v>35556803</v>
      </c>
      <c r="Q119" s="5">
        <v>4412237</v>
      </c>
      <c r="R119" s="8"/>
      <c r="S119" s="5"/>
      <c r="T119" s="9" t="s">
        <v>19</v>
      </c>
      <c r="U119" s="5">
        <v>7835929</v>
      </c>
      <c r="V119" s="5">
        <v>52605</v>
      </c>
    </row>
    <row r="120" spans="1:22" ht="11.45" customHeight="1" x14ac:dyDescent="0.3">
      <c r="A120" s="3">
        <v>40786</v>
      </c>
      <c r="B120" s="5">
        <v>93578380</v>
      </c>
      <c r="C120" s="5">
        <v>40428</v>
      </c>
      <c r="D120" s="5">
        <v>417622</v>
      </c>
      <c r="E120" s="5">
        <v>49776</v>
      </c>
      <c r="F120" s="5">
        <v>1121811</v>
      </c>
      <c r="G120" s="5">
        <v>2835872</v>
      </c>
      <c r="H120" s="5">
        <v>2723221</v>
      </c>
      <c r="I120" s="5">
        <v>16998563</v>
      </c>
      <c r="J120" s="5">
        <v>711285</v>
      </c>
      <c r="K120" s="5">
        <v>5189371</v>
      </c>
      <c r="L120" s="5">
        <v>11618376</v>
      </c>
      <c r="M120" s="5">
        <v>12</v>
      </c>
      <c r="N120" s="5">
        <v>5819860</v>
      </c>
      <c r="O120" s="5">
        <v>1296580</v>
      </c>
      <c r="P120" s="5">
        <v>41237038</v>
      </c>
      <c r="Q120" s="5">
        <v>4796472</v>
      </c>
      <c r="R120" s="8"/>
      <c r="S120" s="5"/>
      <c r="T120" s="9" t="s">
        <v>19</v>
      </c>
      <c r="U120" s="5">
        <v>7208012</v>
      </c>
      <c r="V120" s="5">
        <v>50996</v>
      </c>
    </row>
    <row r="121" spans="1:22" ht="11.45" customHeight="1" x14ac:dyDescent="0.3">
      <c r="A121" s="3">
        <v>40816</v>
      </c>
      <c r="B121" s="5">
        <v>81185472</v>
      </c>
      <c r="C121" s="5">
        <v>39613</v>
      </c>
      <c r="D121" s="5">
        <v>396237</v>
      </c>
      <c r="E121" s="5">
        <v>48456</v>
      </c>
      <c r="F121" s="5">
        <v>1187260</v>
      </c>
      <c r="G121" s="5">
        <v>2662934</v>
      </c>
      <c r="H121" s="5">
        <v>2384189</v>
      </c>
      <c r="I121" s="5">
        <v>14995340</v>
      </c>
      <c r="J121" s="5">
        <v>640134</v>
      </c>
      <c r="K121" s="5">
        <v>4589687</v>
      </c>
      <c r="L121" s="5">
        <v>10271304</v>
      </c>
      <c r="M121" s="5">
        <v>12</v>
      </c>
      <c r="N121" s="5">
        <v>5300635</v>
      </c>
      <c r="O121" s="5">
        <v>1104883</v>
      </c>
      <c r="P121" s="5">
        <v>35922986</v>
      </c>
      <c r="Q121" s="5">
        <v>4100581</v>
      </c>
      <c r="R121" s="8">
        <v>0</v>
      </c>
      <c r="S121" s="5"/>
      <c r="T121" s="9" t="s">
        <v>19</v>
      </c>
      <c r="U121" s="5">
        <v>7321291</v>
      </c>
      <c r="V121" s="5">
        <v>51190</v>
      </c>
    </row>
    <row r="122" spans="1:22" ht="11.45" customHeight="1" x14ac:dyDescent="0.3">
      <c r="A122" s="3">
        <v>40847</v>
      </c>
      <c r="B122" s="5">
        <v>74229130</v>
      </c>
      <c r="C122" s="5">
        <v>35448</v>
      </c>
      <c r="D122" s="5">
        <v>378852</v>
      </c>
      <c r="E122" s="5">
        <v>50136</v>
      </c>
      <c r="F122" s="5">
        <v>1287468</v>
      </c>
      <c r="G122" s="5">
        <v>2958961</v>
      </c>
      <c r="H122" s="5">
        <v>2376458</v>
      </c>
      <c r="I122" s="5">
        <v>13886608</v>
      </c>
      <c r="J122" s="5">
        <v>617564</v>
      </c>
      <c r="K122" s="5">
        <v>4579433</v>
      </c>
      <c r="L122" s="5">
        <v>9872244</v>
      </c>
      <c r="M122" s="5"/>
      <c r="N122" s="5">
        <v>5357669</v>
      </c>
      <c r="O122" s="5">
        <v>1087030</v>
      </c>
      <c r="P122" s="5">
        <v>32021894</v>
      </c>
      <c r="Q122" s="5">
        <v>3915756</v>
      </c>
      <c r="R122" s="8">
        <v>72</v>
      </c>
      <c r="S122" s="5"/>
      <c r="T122" s="9" t="s">
        <v>19</v>
      </c>
      <c r="U122" s="5">
        <v>7989052</v>
      </c>
      <c r="V122" s="5">
        <v>45322</v>
      </c>
    </row>
    <row r="123" spans="1:22" ht="11.45" customHeight="1" x14ac:dyDescent="0.3">
      <c r="A123" s="3">
        <v>40877</v>
      </c>
      <c r="B123" s="5">
        <v>63115136</v>
      </c>
      <c r="C123" s="5">
        <v>32699</v>
      </c>
      <c r="D123" s="5">
        <v>335923</v>
      </c>
      <c r="E123" s="5">
        <v>46812</v>
      </c>
      <c r="F123" s="5">
        <v>1198356</v>
      </c>
      <c r="G123" s="5">
        <v>2898058</v>
      </c>
      <c r="H123" s="5">
        <v>2103721</v>
      </c>
      <c r="I123" s="5">
        <v>11523187</v>
      </c>
      <c r="J123" s="5">
        <v>559314</v>
      </c>
      <c r="K123" s="5">
        <v>4148548</v>
      </c>
      <c r="L123" s="5">
        <v>9478920</v>
      </c>
      <c r="M123" s="5"/>
      <c r="N123" s="5">
        <v>4714093</v>
      </c>
      <c r="O123" s="5">
        <v>975611</v>
      </c>
      <c r="P123" s="5">
        <v>26455045</v>
      </c>
      <c r="Q123" s="5">
        <v>3531739</v>
      </c>
      <c r="R123" s="8"/>
      <c r="S123" s="5"/>
      <c r="T123" s="9" t="s">
        <v>19</v>
      </c>
      <c r="U123" s="5">
        <v>7569651</v>
      </c>
      <c r="V123" s="5">
        <v>39914</v>
      </c>
    </row>
    <row r="124" spans="1:22" ht="11.45" customHeight="1" x14ac:dyDescent="0.3">
      <c r="A124" s="3">
        <v>40908</v>
      </c>
      <c r="B124" s="5">
        <v>56703471</v>
      </c>
      <c r="C124" s="5">
        <v>35448</v>
      </c>
      <c r="D124" s="5">
        <v>314340</v>
      </c>
      <c r="E124" s="5">
        <v>41736</v>
      </c>
      <c r="F124" s="5">
        <v>898420</v>
      </c>
      <c r="G124" s="5">
        <v>2814818</v>
      </c>
      <c r="H124" s="5">
        <v>2073178</v>
      </c>
      <c r="I124" s="5">
        <v>10578621</v>
      </c>
      <c r="J124" s="5">
        <v>526324</v>
      </c>
      <c r="K124" s="5">
        <v>3850392</v>
      </c>
      <c r="L124" s="5">
        <v>8191464</v>
      </c>
      <c r="M124" s="5"/>
      <c r="N124" s="5">
        <v>4325683</v>
      </c>
      <c r="O124" s="5">
        <v>924232</v>
      </c>
      <c r="P124" s="5">
        <v>22649161</v>
      </c>
      <c r="Q124" s="5">
        <v>3292498</v>
      </c>
      <c r="R124" s="8">
        <v>-72</v>
      </c>
      <c r="S124" s="5"/>
      <c r="T124" s="9" t="s">
        <v>19</v>
      </c>
      <c r="U124" s="5">
        <v>7143635</v>
      </c>
      <c r="V124" s="5">
        <v>39358</v>
      </c>
    </row>
    <row r="125" spans="1:22" ht="11.45" customHeight="1" x14ac:dyDescent="0.3">
      <c r="A125" s="3">
        <v>40939</v>
      </c>
      <c r="B125" s="5">
        <v>69383845</v>
      </c>
      <c r="C125" s="5">
        <v>37092</v>
      </c>
      <c r="D125" s="5">
        <v>344547</v>
      </c>
      <c r="E125" s="5">
        <v>53664</v>
      </c>
      <c r="F125" s="5">
        <v>821407</v>
      </c>
      <c r="G125" s="5">
        <v>3036867</v>
      </c>
      <c r="H125" s="5">
        <v>2568250</v>
      </c>
      <c r="I125" s="5">
        <v>13077757</v>
      </c>
      <c r="J125" s="5">
        <v>652990</v>
      </c>
      <c r="K125" s="5">
        <v>4653709</v>
      </c>
      <c r="L125" s="5">
        <v>9319584</v>
      </c>
      <c r="M125" s="5">
        <v>24</v>
      </c>
      <c r="N125" s="5">
        <v>4868109</v>
      </c>
      <c r="O125" s="5">
        <v>1201195</v>
      </c>
      <c r="P125" s="5">
        <v>25370727</v>
      </c>
      <c r="Q125" s="5">
        <v>4121394</v>
      </c>
      <c r="R125" s="8"/>
      <c r="S125" s="5"/>
      <c r="T125" s="9" t="s">
        <v>19</v>
      </c>
      <c r="U125" s="5">
        <v>7261168</v>
      </c>
      <c r="V125" s="5">
        <v>51926</v>
      </c>
    </row>
    <row r="126" spans="1:22" ht="11.45" customHeight="1" x14ac:dyDescent="0.3">
      <c r="A126" s="3">
        <v>40968</v>
      </c>
      <c r="B126" s="5">
        <v>60147381</v>
      </c>
      <c r="C126" s="5">
        <v>31932</v>
      </c>
      <c r="D126" s="5">
        <v>332469</v>
      </c>
      <c r="E126" s="5">
        <v>47364</v>
      </c>
      <c r="F126" s="5">
        <v>833174</v>
      </c>
      <c r="G126" s="5">
        <v>2885323</v>
      </c>
      <c r="H126" s="5">
        <v>2231686</v>
      </c>
      <c r="I126" s="5">
        <v>10695726</v>
      </c>
      <c r="J126" s="5">
        <v>552811</v>
      </c>
      <c r="K126" s="5">
        <v>4314237</v>
      </c>
      <c r="L126" s="5">
        <v>9082824</v>
      </c>
      <c r="M126" s="5">
        <v>36</v>
      </c>
      <c r="N126" s="5">
        <v>4723374</v>
      </c>
      <c r="O126" s="5">
        <v>1048041</v>
      </c>
      <c r="P126" s="5">
        <v>23990963</v>
      </c>
      <c r="Q126" s="5">
        <v>3616262</v>
      </c>
      <c r="R126" s="8">
        <v>48</v>
      </c>
      <c r="S126" s="5"/>
      <c r="T126" s="9" t="s">
        <v>19</v>
      </c>
      <c r="U126" s="5">
        <v>7189856</v>
      </c>
      <c r="V126" s="5">
        <v>44474</v>
      </c>
    </row>
    <row r="127" spans="1:22" ht="11.45" customHeight="1" x14ac:dyDescent="0.3">
      <c r="A127" s="3">
        <v>40999</v>
      </c>
      <c r="B127" s="5">
        <v>65582636</v>
      </c>
      <c r="C127" s="5">
        <v>36144</v>
      </c>
      <c r="D127" s="5">
        <v>372462</v>
      </c>
      <c r="E127" s="5">
        <v>46176</v>
      </c>
      <c r="F127" s="5">
        <v>931818</v>
      </c>
      <c r="G127" s="5">
        <v>3129938</v>
      </c>
      <c r="H127" s="5">
        <v>2472118</v>
      </c>
      <c r="I127" s="5">
        <v>11740436</v>
      </c>
      <c r="J127" s="5">
        <v>577808</v>
      </c>
      <c r="K127" s="5">
        <v>4797609</v>
      </c>
      <c r="L127" s="5">
        <v>8882676</v>
      </c>
      <c r="M127" s="5"/>
      <c r="N127" s="5">
        <v>5389088</v>
      </c>
      <c r="O127" s="5">
        <v>1153134</v>
      </c>
      <c r="P127" s="5">
        <v>26767999</v>
      </c>
      <c r="Q127" s="5">
        <v>3890079</v>
      </c>
      <c r="R127" s="8">
        <v>72</v>
      </c>
      <c r="S127" s="5"/>
      <c r="T127" s="9" t="s">
        <v>19</v>
      </c>
      <c r="U127" s="5">
        <v>8125590</v>
      </c>
      <c r="V127" s="5">
        <v>46349</v>
      </c>
    </row>
    <row r="128" spans="1:22" ht="11.45" customHeight="1" x14ac:dyDescent="0.3">
      <c r="A128" s="3">
        <v>41029</v>
      </c>
      <c r="B128" s="5">
        <v>76581283</v>
      </c>
      <c r="C128" s="5">
        <v>38424</v>
      </c>
      <c r="D128" s="5">
        <v>406476</v>
      </c>
      <c r="E128" s="5">
        <v>49980</v>
      </c>
      <c r="F128" s="5">
        <v>780061</v>
      </c>
      <c r="G128" s="5">
        <v>3247969</v>
      </c>
      <c r="H128" s="5">
        <v>2791380</v>
      </c>
      <c r="I128" s="5">
        <v>13520834</v>
      </c>
      <c r="J128" s="5">
        <v>629676</v>
      </c>
      <c r="K128" s="5">
        <v>5418985</v>
      </c>
      <c r="L128" s="5">
        <v>10436856</v>
      </c>
      <c r="M128" s="5"/>
      <c r="N128" s="5">
        <v>5941959</v>
      </c>
      <c r="O128" s="5">
        <v>1289752</v>
      </c>
      <c r="P128" s="5">
        <v>30764291</v>
      </c>
      <c r="Q128" s="5">
        <v>4403605</v>
      </c>
      <c r="R128" s="8">
        <v>24</v>
      </c>
      <c r="S128" s="5"/>
      <c r="T128" s="9" t="s">
        <v>19</v>
      </c>
      <c r="U128" s="5">
        <v>8611304</v>
      </c>
      <c r="V128" s="5">
        <v>51951</v>
      </c>
    </row>
    <row r="129" spans="1:22" ht="11.45" customHeight="1" x14ac:dyDescent="0.3">
      <c r="A129" s="3">
        <v>41060</v>
      </c>
      <c r="B129" s="5">
        <v>87462324</v>
      </c>
      <c r="C129" s="5">
        <v>43939</v>
      </c>
      <c r="D129" s="5">
        <v>467007</v>
      </c>
      <c r="E129" s="5">
        <v>62124</v>
      </c>
      <c r="F129" s="5">
        <v>1056301</v>
      </c>
      <c r="G129" s="5">
        <v>3628120</v>
      </c>
      <c r="H129" s="5">
        <v>3095678</v>
      </c>
      <c r="I129" s="5">
        <v>15276554</v>
      </c>
      <c r="J129" s="5">
        <v>689673</v>
      </c>
      <c r="K129" s="5">
        <v>5845469</v>
      </c>
      <c r="L129" s="5">
        <v>11746872</v>
      </c>
      <c r="M129" s="5">
        <v>60</v>
      </c>
      <c r="N129" s="5">
        <v>6672711</v>
      </c>
      <c r="O129" s="5">
        <v>1389383</v>
      </c>
      <c r="P129" s="5">
        <v>35682628</v>
      </c>
      <c r="Q129" s="5">
        <v>4797855</v>
      </c>
      <c r="R129" s="8">
        <v>36</v>
      </c>
      <c r="S129" s="5"/>
      <c r="T129" s="9" t="s">
        <v>19</v>
      </c>
      <c r="U129" s="5">
        <v>9703063</v>
      </c>
      <c r="V129" s="5">
        <v>58739</v>
      </c>
    </row>
    <row r="130" spans="1:22" ht="11.45" customHeight="1" x14ac:dyDescent="0.3">
      <c r="A130" s="3">
        <v>41090</v>
      </c>
      <c r="B130" s="5">
        <v>78476277</v>
      </c>
      <c r="C130" s="5">
        <v>40181</v>
      </c>
      <c r="D130" s="5">
        <v>414409</v>
      </c>
      <c r="E130" s="5">
        <v>50304</v>
      </c>
      <c r="F130" s="5">
        <v>851375</v>
      </c>
      <c r="G130" s="5">
        <v>3154968</v>
      </c>
      <c r="H130" s="5">
        <v>2593750</v>
      </c>
      <c r="I130" s="5">
        <v>13807895</v>
      </c>
      <c r="J130" s="5">
        <v>594116</v>
      </c>
      <c r="K130" s="5">
        <v>4965776</v>
      </c>
      <c r="L130" s="5">
        <v>10109496</v>
      </c>
      <c r="M130" s="5"/>
      <c r="N130" s="5">
        <v>5822986</v>
      </c>
      <c r="O130" s="5">
        <v>1139769</v>
      </c>
      <c r="P130" s="5">
        <v>33158683</v>
      </c>
      <c r="Q130" s="5">
        <v>4057314</v>
      </c>
      <c r="R130" s="8">
        <v>72</v>
      </c>
      <c r="S130" s="5"/>
      <c r="T130" s="9" t="s">
        <v>19</v>
      </c>
      <c r="U130" s="5">
        <v>8633310</v>
      </c>
      <c r="V130" s="5">
        <v>51462</v>
      </c>
    </row>
    <row r="131" spans="1:22" ht="11.45" customHeight="1" x14ac:dyDescent="0.3">
      <c r="A131" s="3">
        <v>41121</v>
      </c>
      <c r="B131" s="5">
        <v>95334373</v>
      </c>
      <c r="C131" s="5">
        <v>42888</v>
      </c>
      <c r="D131" s="5">
        <v>499075</v>
      </c>
      <c r="E131" s="5">
        <v>60741</v>
      </c>
      <c r="F131" s="5">
        <v>902236</v>
      </c>
      <c r="G131" s="5">
        <v>3195673</v>
      </c>
      <c r="H131" s="5">
        <v>2907128</v>
      </c>
      <c r="I131" s="5">
        <v>17050461</v>
      </c>
      <c r="J131" s="5">
        <v>674159</v>
      </c>
      <c r="K131" s="5">
        <v>5402899</v>
      </c>
      <c r="L131" s="5">
        <v>11636724</v>
      </c>
      <c r="M131" s="5">
        <v>12</v>
      </c>
      <c r="N131" s="5">
        <v>6504389</v>
      </c>
      <c r="O131" s="5">
        <v>1265817</v>
      </c>
      <c r="P131" s="5">
        <v>42751333</v>
      </c>
      <c r="Q131" s="5">
        <v>4630743</v>
      </c>
      <c r="R131" s="8">
        <v>120</v>
      </c>
      <c r="S131" s="5"/>
      <c r="T131" s="9" t="s">
        <v>19</v>
      </c>
      <c r="U131" s="5">
        <v>8575246</v>
      </c>
      <c r="V131" s="5">
        <v>54960</v>
      </c>
    </row>
    <row r="132" spans="1:22" ht="11.45" customHeight="1" x14ac:dyDescent="0.3">
      <c r="A132" s="3">
        <v>41152</v>
      </c>
      <c r="B132" s="5">
        <v>96686788</v>
      </c>
      <c r="C132" s="5">
        <v>46123</v>
      </c>
      <c r="D132" s="5">
        <v>482257</v>
      </c>
      <c r="E132" s="5">
        <v>51528</v>
      </c>
      <c r="F132" s="5">
        <v>712390</v>
      </c>
      <c r="G132" s="5">
        <v>2895794</v>
      </c>
      <c r="H132" s="5">
        <v>2797971</v>
      </c>
      <c r="I132" s="5">
        <v>16887659</v>
      </c>
      <c r="J132" s="5">
        <v>655850</v>
      </c>
      <c r="K132" s="5">
        <v>5106135</v>
      </c>
      <c r="L132" s="5">
        <v>11465976</v>
      </c>
      <c r="M132" s="5">
        <v>36</v>
      </c>
      <c r="N132" s="5">
        <v>6265382</v>
      </c>
      <c r="O132" s="5">
        <v>1236117</v>
      </c>
      <c r="P132" s="5">
        <v>45068050</v>
      </c>
      <c r="Q132" s="5">
        <v>4584009</v>
      </c>
      <c r="R132" s="8">
        <v>24</v>
      </c>
      <c r="S132" s="5"/>
      <c r="T132" s="9" t="s">
        <v>19</v>
      </c>
      <c r="U132" s="5">
        <v>6935939</v>
      </c>
      <c r="V132" s="5">
        <v>56776</v>
      </c>
    </row>
    <row r="133" spans="1:22" ht="11.45" customHeight="1" x14ac:dyDescent="0.3">
      <c r="A133" s="3">
        <v>41182</v>
      </c>
      <c r="B133" s="5">
        <v>79668821</v>
      </c>
      <c r="C133" s="5">
        <v>40236</v>
      </c>
      <c r="D133" s="5">
        <v>438445</v>
      </c>
      <c r="E133" s="5">
        <v>44980</v>
      </c>
      <c r="F133" s="5">
        <v>719785</v>
      </c>
      <c r="G133" s="5">
        <v>2533299</v>
      </c>
      <c r="H133" s="5">
        <v>2379947</v>
      </c>
      <c r="I133" s="5">
        <v>14173218</v>
      </c>
      <c r="J133" s="5">
        <v>558590</v>
      </c>
      <c r="K133" s="5">
        <v>4407992</v>
      </c>
      <c r="L133" s="5">
        <v>9522444</v>
      </c>
      <c r="M133" s="5">
        <v>60</v>
      </c>
      <c r="N133" s="5">
        <v>5358333</v>
      </c>
      <c r="O133" s="5">
        <v>1031929</v>
      </c>
      <c r="P133" s="5">
        <v>36552390</v>
      </c>
      <c r="Q133" s="5">
        <v>3841831</v>
      </c>
      <c r="R133" s="8">
        <v>108</v>
      </c>
      <c r="S133" s="5"/>
      <c r="T133" s="9" t="s">
        <v>19</v>
      </c>
      <c r="U133" s="5">
        <v>6745390</v>
      </c>
      <c r="V133" s="5">
        <v>50600</v>
      </c>
    </row>
    <row r="134" spans="1:22" ht="11.45" customHeight="1" x14ac:dyDescent="0.3">
      <c r="A134" s="3">
        <v>41213</v>
      </c>
      <c r="B134" s="5">
        <v>79108693</v>
      </c>
      <c r="C134" s="5">
        <v>37885</v>
      </c>
      <c r="D134" s="5">
        <v>416971</v>
      </c>
      <c r="E134" s="5">
        <v>48403</v>
      </c>
      <c r="F134" s="5">
        <v>975830</v>
      </c>
      <c r="G134" s="5">
        <v>3065641</v>
      </c>
      <c r="H134" s="5">
        <v>2505680</v>
      </c>
      <c r="I134" s="5">
        <v>14273708</v>
      </c>
      <c r="J134" s="5">
        <v>606247</v>
      </c>
      <c r="K134" s="5">
        <v>4791549</v>
      </c>
      <c r="L134" s="5">
        <v>10065312</v>
      </c>
      <c r="M134" s="5">
        <v>12</v>
      </c>
      <c r="N134" s="5">
        <v>5795702</v>
      </c>
      <c r="O134" s="5">
        <v>1083986</v>
      </c>
      <c r="P134" s="5">
        <v>35416710</v>
      </c>
      <c r="Q134" s="5">
        <v>3989615</v>
      </c>
      <c r="R134" s="8">
        <v>36</v>
      </c>
      <c r="S134" s="5"/>
      <c r="T134" s="9" t="s">
        <v>19</v>
      </c>
      <c r="U134" s="5">
        <v>8245200</v>
      </c>
      <c r="V134" s="5">
        <v>52917</v>
      </c>
    </row>
    <row r="135" spans="1:22" ht="11.45" customHeight="1" x14ac:dyDescent="0.3">
      <c r="A135" s="3">
        <v>41243</v>
      </c>
      <c r="B135" s="5">
        <v>59457439</v>
      </c>
      <c r="C135" s="5">
        <v>33348</v>
      </c>
      <c r="D135" s="5">
        <v>356539</v>
      </c>
      <c r="E135" s="5">
        <v>39984</v>
      </c>
      <c r="F135" s="5">
        <v>784526</v>
      </c>
      <c r="G135" s="5">
        <v>2683899</v>
      </c>
      <c r="H135" s="5">
        <v>2036476</v>
      </c>
      <c r="I135" s="5">
        <v>10583570</v>
      </c>
      <c r="J135" s="5">
        <v>485179</v>
      </c>
      <c r="K135" s="5">
        <v>3864680</v>
      </c>
      <c r="L135" s="5">
        <v>7803480</v>
      </c>
      <c r="M135" s="5">
        <v>12</v>
      </c>
      <c r="N135" s="5">
        <v>4753104</v>
      </c>
      <c r="O135" s="5">
        <v>860871</v>
      </c>
      <c r="P135" s="5">
        <v>25031270</v>
      </c>
      <c r="Q135" s="5">
        <v>3174040</v>
      </c>
      <c r="R135" s="8">
        <v>36</v>
      </c>
      <c r="S135" s="5"/>
      <c r="T135" s="9" t="s">
        <v>19</v>
      </c>
      <c r="U135" s="5">
        <v>6602275</v>
      </c>
      <c r="V135" s="5">
        <v>40383</v>
      </c>
    </row>
    <row r="136" spans="1:22" ht="11.45" customHeight="1" x14ac:dyDescent="0.3">
      <c r="A136" s="3">
        <v>41274</v>
      </c>
      <c r="B136" s="5">
        <v>53440119</v>
      </c>
      <c r="C136" s="5">
        <v>28920</v>
      </c>
      <c r="D136" s="5">
        <v>350309</v>
      </c>
      <c r="E136" s="5">
        <v>40547</v>
      </c>
      <c r="F136" s="5">
        <v>672263</v>
      </c>
      <c r="G136" s="5">
        <v>2612756</v>
      </c>
      <c r="H136" s="5">
        <v>1969985</v>
      </c>
      <c r="I136" s="5">
        <v>10141021</v>
      </c>
      <c r="J136" s="5">
        <v>470133</v>
      </c>
      <c r="K136" s="5">
        <v>3596574</v>
      </c>
      <c r="L136" s="5">
        <v>7169136</v>
      </c>
      <c r="M136" s="5">
        <v>252</v>
      </c>
      <c r="N136" s="5">
        <v>4495367</v>
      </c>
      <c r="O136" s="5">
        <v>824499</v>
      </c>
      <c r="P136" s="5">
        <v>21952122</v>
      </c>
      <c r="Q136" s="5">
        <v>2945608</v>
      </c>
      <c r="R136" s="8">
        <v>48</v>
      </c>
      <c r="S136" s="5"/>
      <c r="T136" s="9" t="s">
        <v>19</v>
      </c>
      <c r="U136" s="5">
        <v>6393831</v>
      </c>
      <c r="V136" s="5">
        <v>37740</v>
      </c>
    </row>
    <row r="137" spans="1:22" ht="11.45" customHeight="1" x14ac:dyDescent="0.3">
      <c r="A137" s="3">
        <v>41305</v>
      </c>
      <c r="B137" s="5">
        <v>75435031</v>
      </c>
      <c r="C137" s="5">
        <v>40488</v>
      </c>
      <c r="D137" s="5">
        <v>414112</v>
      </c>
      <c r="E137" s="5">
        <v>53591</v>
      </c>
      <c r="F137" s="5">
        <v>745109</v>
      </c>
      <c r="G137" s="5">
        <v>3276589</v>
      </c>
      <c r="H137" s="5">
        <v>2795300</v>
      </c>
      <c r="I137" s="5">
        <v>14363429</v>
      </c>
      <c r="J137" s="5">
        <v>652070</v>
      </c>
      <c r="K137" s="5">
        <v>5044887</v>
      </c>
      <c r="L137" s="5">
        <v>9976032</v>
      </c>
      <c r="M137" s="5">
        <v>120</v>
      </c>
      <c r="N137" s="5">
        <v>5745926</v>
      </c>
      <c r="O137" s="5">
        <v>1279933</v>
      </c>
      <c r="P137" s="5">
        <v>28678944</v>
      </c>
      <c r="Q137" s="5">
        <v>4385268</v>
      </c>
      <c r="R137" s="8">
        <v>84</v>
      </c>
      <c r="S137" s="5"/>
      <c r="T137" s="9" t="s">
        <v>19</v>
      </c>
      <c r="U137" s="5">
        <v>7629950</v>
      </c>
      <c r="V137" s="5">
        <v>46949</v>
      </c>
    </row>
    <row r="138" spans="1:22" ht="11.45" customHeight="1" x14ac:dyDescent="0.3">
      <c r="A138" s="3">
        <v>41333</v>
      </c>
      <c r="B138" s="5">
        <v>61213841</v>
      </c>
      <c r="C138" s="5">
        <v>32316</v>
      </c>
      <c r="D138" s="5">
        <v>397317</v>
      </c>
      <c r="E138" s="5">
        <v>39548</v>
      </c>
      <c r="F138" s="5">
        <v>664395</v>
      </c>
      <c r="G138" s="5">
        <v>2865361</v>
      </c>
      <c r="H138" s="5">
        <v>2282764</v>
      </c>
      <c r="I138" s="5">
        <v>11086360</v>
      </c>
      <c r="J138" s="5">
        <v>508424</v>
      </c>
      <c r="K138" s="5">
        <v>4274365</v>
      </c>
      <c r="L138" s="5">
        <v>7901712</v>
      </c>
      <c r="M138" s="5">
        <v>12</v>
      </c>
      <c r="N138" s="5">
        <v>5193277</v>
      </c>
      <c r="O138" s="5">
        <v>1035680</v>
      </c>
      <c r="P138" s="5">
        <v>25197070</v>
      </c>
      <c r="Q138" s="5">
        <v>3579982</v>
      </c>
      <c r="R138" s="8">
        <v>108</v>
      </c>
      <c r="S138" s="5"/>
      <c r="T138" s="9" t="s">
        <v>19</v>
      </c>
      <c r="U138" s="5">
        <v>7257565</v>
      </c>
      <c r="V138" s="5">
        <v>43502</v>
      </c>
    </row>
    <row r="139" spans="1:22" ht="11.45" customHeight="1" x14ac:dyDescent="0.3">
      <c r="A139" s="3">
        <v>41364</v>
      </c>
      <c r="B139" s="5">
        <v>57743930</v>
      </c>
      <c r="C139" s="5">
        <v>31464</v>
      </c>
      <c r="D139" s="5">
        <v>371580</v>
      </c>
      <c r="E139" s="5">
        <v>43546</v>
      </c>
      <c r="F139" s="5">
        <v>580888</v>
      </c>
      <c r="G139" s="5">
        <v>2827320</v>
      </c>
      <c r="H139" s="5">
        <v>2202433</v>
      </c>
      <c r="I139" s="5">
        <v>10653716</v>
      </c>
      <c r="J139" s="5">
        <v>496156</v>
      </c>
      <c r="K139" s="5">
        <v>4162949</v>
      </c>
      <c r="L139" s="5">
        <v>7872696</v>
      </c>
      <c r="M139" s="5">
        <v>36</v>
      </c>
      <c r="N139" s="5">
        <v>5287374</v>
      </c>
      <c r="O139" s="5">
        <v>975639</v>
      </c>
      <c r="P139" s="5">
        <v>24695769</v>
      </c>
      <c r="Q139" s="5">
        <v>3318706</v>
      </c>
      <c r="R139" s="8">
        <v>96</v>
      </c>
      <c r="S139" s="5"/>
      <c r="T139" s="9" t="s">
        <v>19</v>
      </c>
      <c r="U139" s="5">
        <v>7384077</v>
      </c>
      <c r="V139" s="5">
        <v>48108</v>
      </c>
    </row>
    <row r="140" spans="1:22" ht="11.45" customHeight="1" x14ac:dyDescent="0.3">
      <c r="A140" s="3">
        <v>41394</v>
      </c>
      <c r="B140" s="5">
        <v>82160974</v>
      </c>
      <c r="C140" s="5">
        <v>41820</v>
      </c>
      <c r="D140" s="5">
        <v>529198</v>
      </c>
      <c r="E140" s="5">
        <v>53052</v>
      </c>
      <c r="F140" s="5">
        <v>657780</v>
      </c>
      <c r="G140" s="5">
        <v>3585506</v>
      </c>
      <c r="H140" s="5">
        <v>3067953</v>
      </c>
      <c r="I140" s="5">
        <v>14757688</v>
      </c>
      <c r="J140" s="5">
        <v>666458</v>
      </c>
      <c r="K140" s="5">
        <v>5821695</v>
      </c>
      <c r="L140" s="5">
        <v>10614144</v>
      </c>
      <c r="M140" s="5">
        <v>36</v>
      </c>
      <c r="N140" s="5">
        <v>6952120</v>
      </c>
      <c r="O140" s="5">
        <v>1329761</v>
      </c>
      <c r="P140" s="5">
        <v>34588420</v>
      </c>
      <c r="Q140" s="5">
        <v>4681312</v>
      </c>
      <c r="R140" s="8">
        <v>36</v>
      </c>
      <c r="S140" s="5"/>
      <c r="T140" s="9" t="s">
        <v>19</v>
      </c>
      <c r="U140" s="5">
        <v>9292614</v>
      </c>
      <c r="V140" s="5">
        <v>51667</v>
      </c>
    </row>
    <row r="141" spans="1:22" ht="11.45" customHeight="1" x14ac:dyDescent="0.3">
      <c r="A141" s="3">
        <v>41425</v>
      </c>
      <c r="B141" s="5">
        <v>96162030</v>
      </c>
      <c r="C141" s="5">
        <v>50388</v>
      </c>
      <c r="D141" s="5">
        <v>626542</v>
      </c>
      <c r="E141" s="5">
        <v>64140</v>
      </c>
      <c r="F141" s="5">
        <v>1062687</v>
      </c>
      <c r="G141" s="5">
        <v>4021798</v>
      </c>
      <c r="H141" s="5">
        <v>3447379</v>
      </c>
      <c r="I141" s="5">
        <v>17225775</v>
      </c>
      <c r="J141" s="5">
        <v>726710</v>
      </c>
      <c r="K141" s="5">
        <v>6551133</v>
      </c>
      <c r="L141" s="5">
        <v>11675004</v>
      </c>
      <c r="M141" s="5">
        <v>168</v>
      </c>
      <c r="N141" s="5">
        <v>7894988</v>
      </c>
      <c r="O141" s="5">
        <v>1496019</v>
      </c>
      <c r="P141" s="5">
        <v>42022480</v>
      </c>
      <c r="Q141" s="5">
        <v>5336660</v>
      </c>
      <c r="R141" s="8"/>
      <c r="S141" s="5"/>
      <c r="T141" s="9" t="s">
        <v>19</v>
      </c>
      <c r="U141" s="5">
        <v>10584192</v>
      </c>
      <c r="V141" s="5">
        <v>63072</v>
      </c>
    </row>
    <row r="142" spans="1:22" ht="11.45" customHeight="1" x14ac:dyDescent="0.3">
      <c r="A142" s="3">
        <v>41455</v>
      </c>
      <c r="B142" s="5">
        <v>76124731</v>
      </c>
      <c r="C142" s="5">
        <v>38364</v>
      </c>
      <c r="D142" s="5">
        <v>444017</v>
      </c>
      <c r="E142" s="5">
        <v>42348</v>
      </c>
      <c r="F142" s="5">
        <v>903889</v>
      </c>
      <c r="G142" s="5">
        <v>3052835</v>
      </c>
      <c r="H142" s="5">
        <v>2568885</v>
      </c>
      <c r="I142" s="5">
        <v>13893984</v>
      </c>
      <c r="J142" s="5">
        <v>555553</v>
      </c>
      <c r="K142" s="5">
        <v>4870681</v>
      </c>
      <c r="L142" s="5">
        <v>9623820</v>
      </c>
      <c r="M142" s="5">
        <v>144</v>
      </c>
      <c r="N142" s="5">
        <v>6008600</v>
      </c>
      <c r="O142" s="5">
        <v>1084507</v>
      </c>
      <c r="P142" s="5">
        <v>33988110</v>
      </c>
      <c r="Q142" s="5">
        <v>3962918</v>
      </c>
      <c r="R142" s="8">
        <v>180</v>
      </c>
      <c r="S142" s="5"/>
      <c r="T142" s="9" t="s">
        <v>19</v>
      </c>
      <c r="U142" s="5">
        <v>8206909</v>
      </c>
      <c r="V142" s="5">
        <v>53940</v>
      </c>
    </row>
    <row r="143" spans="1:22" ht="11.45" customHeight="1" x14ac:dyDescent="0.3">
      <c r="A143" s="3">
        <v>41486</v>
      </c>
      <c r="B143" s="5">
        <v>101266115</v>
      </c>
      <c r="C143" s="5">
        <v>47688</v>
      </c>
      <c r="D143" s="5">
        <v>605626</v>
      </c>
      <c r="E143" s="5">
        <v>50129</v>
      </c>
      <c r="F143" s="5">
        <v>1160757</v>
      </c>
      <c r="G143" s="5">
        <v>3405890</v>
      </c>
      <c r="H143" s="5">
        <v>3142091</v>
      </c>
      <c r="I143" s="5">
        <v>18550756</v>
      </c>
      <c r="J143" s="5">
        <v>706610</v>
      </c>
      <c r="K143" s="5">
        <v>5830996</v>
      </c>
      <c r="L143" s="5">
        <v>11500680</v>
      </c>
      <c r="M143" s="5">
        <v>336</v>
      </c>
      <c r="N143" s="5">
        <v>7181598</v>
      </c>
      <c r="O143" s="5">
        <v>1320771</v>
      </c>
      <c r="P143" s="5">
        <v>48398382</v>
      </c>
      <c r="Q143" s="5">
        <v>4899489</v>
      </c>
      <c r="R143" s="8">
        <v>96</v>
      </c>
      <c r="S143" s="5"/>
      <c r="T143" s="9" t="s">
        <v>19</v>
      </c>
      <c r="U143" s="5">
        <v>8759306</v>
      </c>
      <c r="V143" s="5">
        <v>69126</v>
      </c>
    </row>
    <row r="144" spans="1:22" ht="11.45" customHeight="1" x14ac:dyDescent="0.3">
      <c r="A144" s="3">
        <v>41517</v>
      </c>
      <c r="B144" s="5">
        <v>90040251</v>
      </c>
      <c r="C144" s="5">
        <v>40567</v>
      </c>
      <c r="D144" s="5">
        <v>516358</v>
      </c>
      <c r="E144" s="5">
        <v>41934</v>
      </c>
      <c r="F144" s="5">
        <v>828041</v>
      </c>
      <c r="G144" s="5">
        <v>2765879</v>
      </c>
      <c r="H144" s="5">
        <v>2675138</v>
      </c>
      <c r="I144" s="5">
        <v>16255285</v>
      </c>
      <c r="J144" s="5">
        <v>629052</v>
      </c>
      <c r="K144" s="5">
        <v>4906600</v>
      </c>
      <c r="L144" s="5">
        <v>10059276</v>
      </c>
      <c r="M144" s="5">
        <v>204</v>
      </c>
      <c r="N144" s="5">
        <v>6125641</v>
      </c>
      <c r="O144" s="5">
        <v>1119539</v>
      </c>
      <c r="P144" s="5">
        <v>44070765</v>
      </c>
      <c r="Q144" s="5">
        <v>4277855</v>
      </c>
      <c r="R144" s="8">
        <v>84</v>
      </c>
      <c r="S144" s="5"/>
      <c r="T144" s="9" t="s">
        <v>19</v>
      </c>
      <c r="U144" s="5">
        <v>6544022</v>
      </c>
      <c r="V144" s="5">
        <v>68797</v>
      </c>
    </row>
    <row r="145" spans="1:22" ht="11.45" customHeight="1" x14ac:dyDescent="0.3">
      <c r="A145" s="3">
        <v>41547</v>
      </c>
      <c r="B145" s="5">
        <v>86144308</v>
      </c>
      <c r="C145" s="5">
        <v>38562</v>
      </c>
      <c r="D145" s="5">
        <v>548237</v>
      </c>
      <c r="E145" s="5">
        <v>44544</v>
      </c>
      <c r="F145" s="5">
        <v>886595</v>
      </c>
      <c r="G145" s="5">
        <v>2799788</v>
      </c>
      <c r="H145" s="5">
        <v>2598663</v>
      </c>
      <c r="I145" s="5">
        <v>15878034</v>
      </c>
      <c r="J145" s="5">
        <v>601069</v>
      </c>
      <c r="K145" s="5">
        <v>4751326</v>
      </c>
      <c r="L145" s="5">
        <v>9863880</v>
      </c>
      <c r="M145" s="5">
        <v>144</v>
      </c>
      <c r="N145" s="5">
        <v>6122599</v>
      </c>
      <c r="O145" s="5">
        <v>1060494</v>
      </c>
      <c r="P145" s="5">
        <v>42145286</v>
      </c>
      <c r="Q145" s="5">
        <v>4057489</v>
      </c>
      <c r="R145" s="8">
        <v>48</v>
      </c>
      <c r="S145" s="5"/>
      <c r="T145" s="9" t="s">
        <v>19</v>
      </c>
      <c r="U145" s="5">
        <v>7167672</v>
      </c>
      <c r="V145" s="5">
        <v>60379</v>
      </c>
    </row>
    <row r="146" spans="1:22" ht="11.45" customHeight="1" x14ac:dyDescent="0.3">
      <c r="A146" s="3">
        <v>41578</v>
      </c>
      <c r="B146" s="5">
        <v>84313662</v>
      </c>
      <c r="C146" s="5">
        <v>40697</v>
      </c>
      <c r="D146" s="5">
        <v>517952</v>
      </c>
      <c r="E146" s="5">
        <v>46638</v>
      </c>
      <c r="F146" s="5">
        <v>1112307</v>
      </c>
      <c r="G146" s="5">
        <v>3368250</v>
      </c>
      <c r="H146" s="5">
        <v>2746464</v>
      </c>
      <c r="I146" s="5">
        <v>15734348</v>
      </c>
      <c r="J146" s="5">
        <v>620846</v>
      </c>
      <c r="K146" s="5">
        <v>5120655</v>
      </c>
      <c r="L146" s="5">
        <v>10313352</v>
      </c>
      <c r="M146" s="5">
        <v>492</v>
      </c>
      <c r="N146" s="5">
        <v>6464020</v>
      </c>
      <c r="O146" s="5">
        <v>1077067</v>
      </c>
      <c r="P146" s="5">
        <v>39509251</v>
      </c>
      <c r="Q146" s="5">
        <v>4164326</v>
      </c>
      <c r="R146" s="8">
        <v>156</v>
      </c>
      <c r="S146" s="5"/>
      <c r="T146" s="9" t="s">
        <v>19</v>
      </c>
      <c r="U146" s="5">
        <v>8661544</v>
      </c>
      <c r="V146" s="5">
        <v>59700</v>
      </c>
    </row>
    <row r="147" spans="1:22" ht="11.45" customHeight="1" x14ac:dyDescent="0.3">
      <c r="A147" s="3">
        <v>41608</v>
      </c>
      <c r="B147" s="5">
        <v>58161767</v>
      </c>
      <c r="C147" s="5">
        <v>30144</v>
      </c>
      <c r="D147" s="5">
        <v>362204</v>
      </c>
      <c r="E147" s="5">
        <v>40540</v>
      </c>
      <c r="F147" s="5">
        <v>842894</v>
      </c>
      <c r="G147" s="5">
        <v>2652058</v>
      </c>
      <c r="H147" s="5">
        <v>2016223</v>
      </c>
      <c r="I147" s="5">
        <v>10716386</v>
      </c>
      <c r="J147" s="5">
        <v>459046</v>
      </c>
      <c r="K147" s="5">
        <v>3724972</v>
      </c>
      <c r="L147" s="5">
        <v>7912980</v>
      </c>
      <c r="M147" s="5">
        <v>192</v>
      </c>
      <c r="N147" s="5">
        <v>4773093</v>
      </c>
      <c r="O147" s="5">
        <v>788310</v>
      </c>
      <c r="P147" s="5">
        <v>25741164</v>
      </c>
      <c r="Q147" s="5">
        <v>3004799</v>
      </c>
      <c r="R147" s="8">
        <v>108</v>
      </c>
      <c r="S147" s="5"/>
      <c r="T147" s="9" t="s">
        <v>19</v>
      </c>
      <c r="U147" s="5">
        <v>6470758</v>
      </c>
      <c r="V147" s="5">
        <v>44476</v>
      </c>
    </row>
    <row r="148" spans="1:22" ht="11.45" customHeight="1" x14ac:dyDescent="0.3">
      <c r="A148" s="3">
        <v>41639</v>
      </c>
      <c r="B148" s="5">
        <v>52197987</v>
      </c>
      <c r="C148" s="5">
        <v>31214</v>
      </c>
      <c r="D148" s="5">
        <v>354512</v>
      </c>
      <c r="E148" s="5">
        <v>40479</v>
      </c>
      <c r="F148" s="5">
        <v>756293</v>
      </c>
      <c r="G148" s="5">
        <v>2615917</v>
      </c>
      <c r="H148" s="5">
        <v>1989378</v>
      </c>
      <c r="I148" s="5">
        <v>10323774</v>
      </c>
      <c r="J148" s="5">
        <v>448206</v>
      </c>
      <c r="K148" s="5">
        <v>3538269</v>
      </c>
      <c r="L148" s="5">
        <v>6443688</v>
      </c>
      <c r="M148" s="5">
        <v>228</v>
      </c>
      <c r="N148" s="5">
        <v>4537897</v>
      </c>
      <c r="O148" s="5">
        <v>752586</v>
      </c>
      <c r="P148" s="5">
        <v>22333471</v>
      </c>
      <c r="Q148" s="5">
        <v>2835103</v>
      </c>
      <c r="R148" s="8">
        <v>120</v>
      </c>
      <c r="S148" s="5"/>
      <c r="T148" s="9" t="s">
        <v>19</v>
      </c>
      <c r="U148" s="5">
        <v>6293675</v>
      </c>
      <c r="V148" s="5">
        <v>45114</v>
      </c>
    </row>
    <row r="149" spans="1:22" ht="11.45" customHeight="1" x14ac:dyDescent="0.3">
      <c r="A149" s="3">
        <v>41670</v>
      </c>
      <c r="B149" s="5">
        <v>76174437</v>
      </c>
      <c r="C149" s="5">
        <v>38745</v>
      </c>
      <c r="D149" s="5">
        <v>438521</v>
      </c>
      <c r="E149" s="5">
        <v>46344</v>
      </c>
      <c r="F149" s="5">
        <v>744821</v>
      </c>
      <c r="G149" s="5">
        <v>3355954</v>
      </c>
      <c r="H149" s="5">
        <v>2901434</v>
      </c>
      <c r="I149" s="5">
        <v>14623986</v>
      </c>
      <c r="J149" s="5">
        <v>663580</v>
      </c>
      <c r="K149" s="5">
        <v>5081011</v>
      </c>
      <c r="L149" s="5">
        <v>9247164</v>
      </c>
      <c r="M149" s="5">
        <v>264</v>
      </c>
      <c r="N149" s="5">
        <v>5973191</v>
      </c>
      <c r="O149" s="5">
        <v>1183863</v>
      </c>
      <c r="P149" s="5">
        <v>29924741</v>
      </c>
      <c r="Q149" s="5">
        <v>4360726</v>
      </c>
      <c r="R149" s="8">
        <v>48</v>
      </c>
      <c r="S149" s="5"/>
      <c r="T149" s="9" t="s">
        <v>19</v>
      </c>
      <c r="U149" s="5">
        <v>7729782</v>
      </c>
      <c r="V149" s="5">
        <v>56621</v>
      </c>
    </row>
    <row r="150" spans="1:22" ht="11.45" customHeight="1" x14ac:dyDescent="0.3">
      <c r="A150" s="3">
        <v>41698</v>
      </c>
      <c r="B150" s="5">
        <v>55413465</v>
      </c>
      <c r="C150" s="5">
        <v>29520</v>
      </c>
      <c r="D150" s="5">
        <v>358296</v>
      </c>
      <c r="E150" s="5">
        <v>36840</v>
      </c>
      <c r="F150" s="5">
        <v>727716</v>
      </c>
      <c r="G150" s="5">
        <v>2633219</v>
      </c>
      <c r="H150" s="5">
        <v>2077503</v>
      </c>
      <c r="I150" s="5">
        <v>10222327</v>
      </c>
      <c r="J150" s="5">
        <v>456147</v>
      </c>
      <c r="K150" s="5">
        <v>3788502</v>
      </c>
      <c r="L150" s="5">
        <v>7238340</v>
      </c>
      <c r="M150" s="5">
        <v>192</v>
      </c>
      <c r="N150" s="5">
        <v>4829887</v>
      </c>
      <c r="O150" s="5">
        <v>867489</v>
      </c>
      <c r="P150" s="5">
        <v>23305088</v>
      </c>
      <c r="Q150" s="5">
        <v>3164166</v>
      </c>
      <c r="R150" s="8">
        <v>108</v>
      </c>
      <c r="S150" s="5"/>
      <c r="T150" s="9" t="s">
        <v>19</v>
      </c>
      <c r="U150" s="5">
        <v>6547196</v>
      </c>
      <c r="V150" s="5">
        <v>42792</v>
      </c>
    </row>
    <row r="151" spans="1:22" ht="11.45" customHeight="1" x14ac:dyDescent="0.3">
      <c r="A151" s="3">
        <v>41729</v>
      </c>
      <c r="B151" s="5">
        <v>71215121</v>
      </c>
      <c r="C151" s="5">
        <v>36528</v>
      </c>
      <c r="D151" s="5">
        <v>465838</v>
      </c>
      <c r="E151" s="5">
        <v>45492</v>
      </c>
      <c r="F151" s="5">
        <v>793162</v>
      </c>
      <c r="G151" s="5">
        <v>3280725</v>
      </c>
      <c r="H151" s="5">
        <v>2693833</v>
      </c>
      <c r="I151" s="5">
        <v>12829827</v>
      </c>
      <c r="J151" s="5">
        <v>572703</v>
      </c>
      <c r="K151" s="5">
        <v>4923341</v>
      </c>
      <c r="L151" s="5">
        <v>9247164</v>
      </c>
      <c r="M151" s="5">
        <v>144</v>
      </c>
      <c r="N151" s="5">
        <v>6115691</v>
      </c>
      <c r="O151" s="5">
        <v>1072177</v>
      </c>
      <c r="P151" s="5">
        <v>30344139</v>
      </c>
      <c r="Q151" s="5">
        <v>3970489</v>
      </c>
      <c r="R151" s="8">
        <v>132</v>
      </c>
      <c r="S151" s="5"/>
      <c r="T151" s="9" t="s">
        <v>19</v>
      </c>
      <c r="U151" s="5">
        <v>8606856</v>
      </c>
      <c r="V151" s="5">
        <v>56687</v>
      </c>
    </row>
    <row r="152" spans="1:22" ht="11.45" customHeight="1" x14ac:dyDescent="0.3">
      <c r="A152" s="3">
        <v>41759</v>
      </c>
      <c r="B152" s="5">
        <v>83241874</v>
      </c>
      <c r="C152" s="5">
        <v>41172</v>
      </c>
      <c r="D152" s="5">
        <v>562928</v>
      </c>
      <c r="E152" s="5">
        <v>48883</v>
      </c>
      <c r="F152" s="5">
        <v>997860</v>
      </c>
      <c r="G152" s="5">
        <v>3555131</v>
      </c>
      <c r="H152" s="5">
        <v>3139149</v>
      </c>
      <c r="I152" s="5">
        <v>15013509</v>
      </c>
      <c r="J152" s="5">
        <v>639208</v>
      </c>
      <c r="K152" s="5">
        <v>5812838</v>
      </c>
      <c r="L152" s="5">
        <v>9476160</v>
      </c>
      <c r="M152" s="5">
        <v>144</v>
      </c>
      <c r="N152" s="5">
        <v>7015769</v>
      </c>
      <c r="O152" s="5">
        <v>1248511</v>
      </c>
      <c r="P152" s="5">
        <v>36058310</v>
      </c>
      <c r="Q152" s="5">
        <v>4602106</v>
      </c>
      <c r="R152" s="8">
        <v>60</v>
      </c>
      <c r="S152" s="5"/>
      <c r="T152" s="9" t="s">
        <v>19</v>
      </c>
      <c r="U152" s="5">
        <v>9166923</v>
      </c>
      <c r="V152" s="5">
        <v>55256</v>
      </c>
    </row>
    <row r="153" spans="1:22" ht="11.45" customHeight="1" x14ac:dyDescent="0.3">
      <c r="A153" s="3">
        <v>41790</v>
      </c>
      <c r="B153" s="5">
        <v>94573374</v>
      </c>
      <c r="C153" s="5">
        <v>44760</v>
      </c>
      <c r="D153" s="5">
        <v>614465</v>
      </c>
      <c r="E153" s="5">
        <v>52812</v>
      </c>
      <c r="F153" s="5">
        <v>1294905</v>
      </c>
      <c r="G153" s="5">
        <v>3950331</v>
      </c>
      <c r="H153" s="5">
        <v>3357216</v>
      </c>
      <c r="I153" s="5">
        <v>16924391</v>
      </c>
      <c r="J153" s="5">
        <v>695126</v>
      </c>
      <c r="K153" s="5">
        <v>6252047</v>
      </c>
      <c r="L153" s="5">
        <v>9487332</v>
      </c>
      <c r="M153" s="5">
        <v>300</v>
      </c>
      <c r="N153" s="5">
        <v>7789054</v>
      </c>
      <c r="O153" s="5">
        <v>1308189</v>
      </c>
      <c r="P153" s="5">
        <v>41818494</v>
      </c>
      <c r="Q153" s="5">
        <v>5097198</v>
      </c>
      <c r="R153" s="8">
        <v>132</v>
      </c>
      <c r="S153" s="5"/>
      <c r="T153" s="9" t="s">
        <v>19</v>
      </c>
      <c r="U153" s="5">
        <v>10143846</v>
      </c>
      <c r="V153" s="5">
        <v>65441</v>
      </c>
    </row>
    <row r="154" spans="1:22" ht="11.45" customHeight="1" x14ac:dyDescent="0.3">
      <c r="A154" s="3">
        <v>41820</v>
      </c>
      <c r="B154" s="5">
        <v>83492555</v>
      </c>
      <c r="C154" s="5">
        <v>39480</v>
      </c>
      <c r="D154" s="5">
        <v>533763</v>
      </c>
      <c r="E154" s="5">
        <v>45582</v>
      </c>
      <c r="F154" s="5">
        <v>1222846</v>
      </c>
      <c r="G154" s="5">
        <v>3393114</v>
      </c>
      <c r="H154" s="5">
        <v>2830662</v>
      </c>
      <c r="I154" s="5">
        <v>15479218</v>
      </c>
      <c r="J154" s="5">
        <v>585912</v>
      </c>
      <c r="K154" s="5">
        <v>5260015</v>
      </c>
      <c r="L154" s="5">
        <v>8997576</v>
      </c>
      <c r="M154" s="5">
        <v>216</v>
      </c>
      <c r="N154" s="5">
        <v>6690295</v>
      </c>
      <c r="O154" s="5">
        <v>1083051</v>
      </c>
      <c r="P154" s="5">
        <v>37899833</v>
      </c>
      <c r="Q154" s="5">
        <v>4357092</v>
      </c>
      <c r="R154" s="8">
        <v>108</v>
      </c>
      <c r="S154" s="5"/>
      <c r="T154" s="9" t="s">
        <v>19</v>
      </c>
      <c r="U154" s="5">
        <v>8985283</v>
      </c>
      <c r="V154" s="5">
        <v>64344</v>
      </c>
    </row>
    <row r="155" spans="1:22" ht="11.45" customHeight="1" x14ac:dyDescent="0.3">
      <c r="A155" s="3">
        <v>41851</v>
      </c>
      <c r="B155" s="5">
        <v>102739915</v>
      </c>
      <c r="C155" s="5">
        <v>45660</v>
      </c>
      <c r="D155" s="5">
        <v>622313</v>
      </c>
      <c r="E155" s="5">
        <v>47112</v>
      </c>
      <c r="F155" s="5">
        <v>1214801</v>
      </c>
      <c r="G155" s="5">
        <v>3387264</v>
      </c>
      <c r="H155" s="5">
        <v>3089475</v>
      </c>
      <c r="I155" s="5">
        <v>18764176</v>
      </c>
      <c r="J155" s="5">
        <v>681778</v>
      </c>
      <c r="K155" s="5">
        <v>5633045</v>
      </c>
      <c r="L155" s="5">
        <v>10158384</v>
      </c>
      <c r="M155" s="5">
        <v>362</v>
      </c>
      <c r="N155" s="5">
        <v>7389802</v>
      </c>
      <c r="O155" s="5">
        <v>1201095</v>
      </c>
      <c r="P155" s="5">
        <v>48769883</v>
      </c>
      <c r="Q155" s="5">
        <v>4916927</v>
      </c>
      <c r="R155" s="8">
        <v>72</v>
      </c>
      <c r="S155" s="5"/>
      <c r="T155" s="9" t="s">
        <v>19</v>
      </c>
      <c r="U155" s="5">
        <v>8826739</v>
      </c>
      <c r="V155" s="5">
        <v>76728</v>
      </c>
    </row>
    <row r="156" spans="1:22" ht="11.45" customHeight="1" x14ac:dyDescent="0.3">
      <c r="A156" s="3">
        <v>41882</v>
      </c>
      <c r="B156" s="5">
        <v>88867911</v>
      </c>
      <c r="C156" s="5">
        <v>39696</v>
      </c>
      <c r="D156" s="5">
        <v>531292</v>
      </c>
      <c r="E156" s="5">
        <v>39663</v>
      </c>
      <c r="F156" s="5">
        <v>796319</v>
      </c>
      <c r="G156" s="5">
        <v>2682310</v>
      </c>
      <c r="H156" s="5">
        <v>2534710</v>
      </c>
      <c r="I156" s="5">
        <v>16229491</v>
      </c>
      <c r="J156" s="5">
        <v>583826</v>
      </c>
      <c r="K156" s="5">
        <v>4635938</v>
      </c>
      <c r="L156" s="5">
        <v>8858316</v>
      </c>
      <c r="M156" s="5">
        <v>156</v>
      </c>
      <c r="N156" s="5">
        <v>6252734</v>
      </c>
      <c r="O156" s="5">
        <v>1000172</v>
      </c>
      <c r="P156" s="5">
        <v>44743611</v>
      </c>
      <c r="Q156" s="5">
        <v>4162285</v>
      </c>
      <c r="R156" s="8">
        <v>132</v>
      </c>
      <c r="S156" s="5"/>
      <c r="T156" s="9" t="s">
        <v>19</v>
      </c>
      <c r="U156" s="5">
        <v>6432990</v>
      </c>
      <c r="V156" s="5">
        <v>67650</v>
      </c>
    </row>
    <row r="157" spans="1:22" ht="11.45" customHeight="1" x14ac:dyDescent="0.3">
      <c r="A157" s="3">
        <v>41912</v>
      </c>
      <c r="B157" s="5">
        <v>89107028</v>
      </c>
      <c r="C157" s="5">
        <v>40657</v>
      </c>
      <c r="D157" s="5">
        <v>522301</v>
      </c>
      <c r="E157" s="5">
        <v>42252</v>
      </c>
      <c r="F157" s="5">
        <v>862508</v>
      </c>
      <c r="G157" s="5">
        <v>2939446</v>
      </c>
      <c r="H157" s="5">
        <v>2644418</v>
      </c>
      <c r="I157" s="5">
        <v>16835525</v>
      </c>
      <c r="J157" s="5">
        <v>619115</v>
      </c>
      <c r="K157" s="5">
        <v>5015265</v>
      </c>
      <c r="L157" s="5">
        <v>8504160</v>
      </c>
      <c r="M157" s="5">
        <v>880</v>
      </c>
      <c r="N157" s="5">
        <v>6778985</v>
      </c>
      <c r="O157" s="5">
        <v>1024036</v>
      </c>
      <c r="P157" s="5">
        <v>43707797</v>
      </c>
      <c r="Q157" s="5">
        <v>4288576</v>
      </c>
      <c r="R157" s="8">
        <v>134</v>
      </c>
      <c r="S157" s="5"/>
      <c r="T157" s="9" t="s">
        <v>19</v>
      </c>
      <c r="U157" s="5">
        <v>7458498</v>
      </c>
      <c r="V157" s="5">
        <v>62223</v>
      </c>
    </row>
    <row r="158" spans="1:22" ht="11.45" customHeight="1" x14ac:dyDescent="0.3">
      <c r="A158" s="3">
        <v>41943</v>
      </c>
      <c r="B158" s="5">
        <v>85112976</v>
      </c>
      <c r="C158" s="5">
        <v>40562</v>
      </c>
      <c r="D158" s="5">
        <v>507878</v>
      </c>
      <c r="E158" s="5">
        <v>48675</v>
      </c>
      <c r="F158" s="5">
        <v>1249077</v>
      </c>
      <c r="G158" s="5">
        <v>3363034</v>
      </c>
      <c r="H158" s="5">
        <v>2655904</v>
      </c>
      <c r="I158" s="5">
        <v>16054849</v>
      </c>
      <c r="J158" s="5">
        <v>637252</v>
      </c>
      <c r="K158" s="5">
        <v>5111996</v>
      </c>
      <c r="L158" s="5">
        <v>9500532</v>
      </c>
      <c r="M158" s="5">
        <v>148</v>
      </c>
      <c r="N158" s="5">
        <v>6980889</v>
      </c>
      <c r="O158" s="5">
        <v>1017057</v>
      </c>
      <c r="P158" s="5">
        <v>40610742</v>
      </c>
      <c r="Q158" s="5">
        <v>4271713</v>
      </c>
      <c r="R158" s="8">
        <v>72</v>
      </c>
      <c r="S158" s="5"/>
      <c r="T158" s="9" t="s">
        <v>19</v>
      </c>
      <c r="U158" s="5">
        <v>8617946</v>
      </c>
      <c r="V158" s="5">
        <v>62993</v>
      </c>
    </row>
    <row r="159" spans="1:22" ht="11.45" customHeight="1" x14ac:dyDescent="0.3">
      <c r="A159" s="3">
        <v>41973</v>
      </c>
      <c r="B159" s="5">
        <v>59628200</v>
      </c>
      <c r="C159" s="5">
        <v>34188</v>
      </c>
      <c r="D159" s="5">
        <v>379333</v>
      </c>
      <c r="E159" s="5">
        <v>39360</v>
      </c>
      <c r="F159" s="5">
        <v>900177</v>
      </c>
      <c r="G159" s="5">
        <v>2643414</v>
      </c>
      <c r="H159" s="5">
        <v>1997818</v>
      </c>
      <c r="I159" s="5">
        <v>11428401</v>
      </c>
      <c r="J159" s="5">
        <v>470458</v>
      </c>
      <c r="K159" s="5">
        <v>3821148</v>
      </c>
      <c r="L159" s="5">
        <v>6617400</v>
      </c>
      <c r="M159" s="5">
        <v>494</v>
      </c>
      <c r="N159" s="5">
        <v>5259617</v>
      </c>
      <c r="O159" s="5">
        <v>762436</v>
      </c>
      <c r="P159" s="5">
        <v>27237737</v>
      </c>
      <c r="Q159" s="5">
        <v>3204923</v>
      </c>
      <c r="R159" s="8">
        <v>72</v>
      </c>
      <c r="S159" s="5"/>
      <c r="T159" s="9" t="s">
        <v>19</v>
      </c>
      <c r="U159" s="5">
        <v>6456775</v>
      </c>
      <c r="V159" s="5">
        <v>47086</v>
      </c>
    </row>
    <row r="160" spans="1:22" ht="11.45" customHeight="1" x14ac:dyDescent="0.3">
      <c r="A160" s="3">
        <v>42004</v>
      </c>
      <c r="B160" s="5">
        <v>61841536</v>
      </c>
      <c r="C160" s="5">
        <v>33120</v>
      </c>
      <c r="D160" s="5">
        <v>358437</v>
      </c>
      <c r="E160" s="5">
        <v>38844</v>
      </c>
      <c r="F160" s="5">
        <v>996735</v>
      </c>
      <c r="G160" s="5">
        <v>2934822</v>
      </c>
      <c r="H160" s="5">
        <v>2238857</v>
      </c>
      <c r="I160" s="5">
        <v>12282230</v>
      </c>
      <c r="J160" s="5">
        <v>520027</v>
      </c>
      <c r="K160" s="5">
        <v>4130142</v>
      </c>
      <c r="L160" s="5">
        <v>7304184</v>
      </c>
      <c r="M160" s="5">
        <v>516</v>
      </c>
      <c r="N160" s="5">
        <v>5656831</v>
      </c>
      <c r="O160" s="5">
        <v>819202</v>
      </c>
      <c r="P160" s="5">
        <v>27510577</v>
      </c>
      <c r="Q160" s="5">
        <v>3414779</v>
      </c>
      <c r="R160" s="8">
        <v>28</v>
      </c>
      <c r="S160" s="5"/>
      <c r="T160" s="9" t="s">
        <v>19</v>
      </c>
      <c r="U160" s="5">
        <v>7140375</v>
      </c>
      <c r="V160" s="5">
        <v>48201</v>
      </c>
    </row>
    <row r="161" spans="1:22" ht="11.45" customHeight="1" x14ac:dyDescent="0.3">
      <c r="A161" s="3">
        <v>42035</v>
      </c>
      <c r="B161" s="5">
        <v>71770888</v>
      </c>
      <c r="C161" s="5">
        <v>39121</v>
      </c>
      <c r="D161" s="5">
        <v>367956</v>
      </c>
      <c r="E161" s="5">
        <v>40056</v>
      </c>
      <c r="F161" s="5">
        <v>774844</v>
      </c>
      <c r="G161" s="5">
        <v>3144127</v>
      </c>
      <c r="H161" s="5">
        <v>2599844</v>
      </c>
      <c r="I161" s="5">
        <v>14207539</v>
      </c>
      <c r="J161" s="5">
        <v>618415</v>
      </c>
      <c r="K161" s="5">
        <v>4711826</v>
      </c>
      <c r="L161" s="5">
        <v>7444872</v>
      </c>
      <c r="M161" s="5">
        <v>301</v>
      </c>
      <c r="N161" s="5">
        <v>5969747</v>
      </c>
      <c r="O161" s="5">
        <v>1029100</v>
      </c>
      <c r="P161" s="5">
        <v>29264175</v>
      </c>
      <c r="Q161" s="5">
        <v>4164695</v>
      </c>
      <c r="R161" s="8">
        <v>132</v>
      </c>
      <c r="S161" s="5"/>
      <c r="T161" s="9" t="s">
        <v>19</v>
      </c>
      <c r="U161" s="5">
        <v>7097295</v>
      </c>
      <c r="V161" s="5">
        <v>48471</v>
      </c>
    </row>
    <row r="162" spans="1:22" ht="11.45" customHeight="1" x14ac:dyDescent="0.3">
      <c r="A162" s="3">
        <v>42063</v>
      </c>
      <c r="B162" s="5">
        <v>57518003</v>
      </c>
      <c r="C162" s="5">
        <v>32964</v>
      </c>
      <c r="D162" s="5">
        <v>376231</v>
      </c>
      <c r="E162" s="5">
        <v>42772</v>
      </c>
      <c r="F162" s="5">
        <v>822484</v>
      </c>
      <c r="G162" s="5">
        <v>2692416</v>
      </c>
      <c r="H162" s="5">
        <v>2135333</v>
      </c>
      <c r="I162" s="5">
        <v>11141967</v>
      </c>
      <c r="J162" s="5">
        <v>484687</v>
      </c>
      <c r="K162" s="5">
        <v>3969840</v>
      </c>
      <c r="L162" s="5">
        <v>6366972</v>
      </c>
      <c r="M162" s="5">
        <v>385</v>
      </c>
      <c r="N162" s="5">
        <v>5305402</v>
      </c>
      <c r="O162" s="5">
        <v>823403</v>
      </c>
      <c r="P162" s="5">
        <v>25431972</v>
      </c>
      <c r="Q162" s="5">
        <v>3385654</v>
      </c>
      <c r="R162" s="8"/>
      <c r="S162" s="5"/>
      <c r="T162" s="9" t="s">
        <v>19</v>
      </c>
      <c r="U162" s="5">
        <v>6655254</v>
      </c>
      <c r="V162" s="5">
        <v>45828</v>
      </c>
    </row>
    <row r="163" spans="1:22" ht="11.45" customHeight="1" x14ac:dyDescent="0.3">
      <c r="A163" s="3">
        <v>42094</v>
      </c>
      <c r="B163" s="5">
        <v>78335425</v>
      </c>
      <c r="C163" s="5">
        <v>38652</v>
      </c>
      <c r="D163" s="5">
        <v>489431</v>
      </c>
      <c r="E163" s="5">
        <v>39336</v>
      </c>
      <c r="F163" s="5">
        <v>815589</v>
      </c>
      <c r="G163" s="5">
        <v>3537475</v>
      </c>
      <c r="H163" s="5">
        <v>2853340</v>
      </c>
      <c r="I163" s="5">
        <v>14598872</v>
      </c>
      <c r="J163" s="5">
        <v>630854</v>
      </c>
      <c r="K163" s="5">
        <v>5446831</v>
      </c>
      <c r="L163" s="5">
        <v>7713588</v>
      </c>
      <c r="M163" s="5">
        <v>382</v>
      </c>
      <c r="N163" s="5">
        <v>7269214</v>
      </c>
      <c r="O163" s="5">
        <v>1089269</v>
      </c>
      <c r="P163" s="5">
        <v>35245366</v>
      </c>
      <c r="Q163" s="5">
        <v>4509571</v>
      </c>
      <c r="R163" s="8">
        <v>128</v>
      </c>
      <c r="S163" s="5"/>
      <c r="T163" s="9" t="s">
        <v>19</v>
      </c>
      <c r="U163" s="5">
        <v>9428890</v>
      </c>
      <c r="V163" s="5">
        <v>57269</v>
      </c>
    </row>
    <row r="164" spans="1:22" ht="11.45" customHeight="1" x14ac:dyDescent="0.3">
      <c r="A164" s="3">
        <v>42124</v>
      </c>
      <c r="B164" s="5">
        <v>88346581</v>
      </c>
      <c r="C164" s="5">
        <v>43800</v>
      </c>
      <c r="D164" s="5">
        <v>545735</v>
      </c>
      <c r="E164" s="5">
        <v>46793</v>
      </c>
      <c r="F164" s="5">
        <v>733377</v>
      </c>
      <c r="G164" s="5">
        <v>3751042</v>
      </c>
      <c r="H164" s="5">
        <v>3135078</v>
      </c>
      <c r="I164" s="5">
        <v>16335455</v>
      </c>
      <c r="J164" s="5">
        <v>672923</v>
      </c>
      <c r="K164" s="5">
        <v>6145619</v>
      </c>
      <c r="L164" s="5">
        <v>8274612</v>
      </c>
      <c r="M164" s="5">
        <v>411</v>
      </c>
      <c r="N164" s="5">
        <v>7852082</v>
      </c>
      <c r="O164" s="5">
        <v>1204520</v>
      </c>
      <c r="P164" s="5">
        <v>39772245</v>
      </c>
      <c r="Q164" s="5">
        <v>4997189</v>
      </c>
      <c r="R164" s="8">
        <v>96</v>
      </c>
      <c r="S164" s="5"/>
      <c r="T164" s="9" t="s">
        <v>19</v>
      </c>
      <c r="U164" s="5">
        <v>9736376</v>
      </c>
      <c r="V164" s="5">
        <v>61487</v>
      </c>
    </row>
    <row r="165" spans="1:22" ht="11.45" customHeight="1" x14ac:dyDescent="0.3">
      <c r="A165" s="3">
        <v>42155</v>
      </c>
      <c r="B165" s="5">
        <v>85023907</v>
      </c>
      <c r="C165" s="5">
        <v>40156</v>
      </c>
      <c r="D165" s="5">
        <v>527170</v>
      </c>
      <c r="E165" s="5">
        <v>44629</v>
      </c>
      <c r="F165" s="5">
        <v>738000</v>
      </c>
      <c r="G165" s="5">
        <v>3616176</v>
      </c>
      <c r="H165" s="5">
        <v>2867053</v>
      </c>
      <c r="I165" s="5">
        <v>15366376</v>
      </c>
      <c r="J165" s="5">
        <v>607751</v>
      </c>
      <c r="K165" s="5">
        <v>5466656</v>
      </c>
      <c r="L165" s="5">
        <v>8377212</v>
      </c>
      <c r="M165" s="5">
        <v>194</v>
      </c>
      <c r="N165" s="5">
        <v>7200981</v>
      </c>
      <c r="O165" s="5">
        <v>1068463</v>
      </c>
      <c r="P165" s="5">
        <v>38619679</v>
      </c>
      <c r="Q165" s="5">
        <v>4581485</v>
      </c>
      <c r="R165" s="8">
        <v>24</v>
      </c>
      <c r="S165" s="5"/>
      <c r="T165" s="9" t="s">
        <v>19</v>
      </c>
      <c r="U165" s="5">
        <v>9312535</v>
      </c>
      <c r="V165" s="5">
        <v>65961</v>
      </c>
    </row>
    <row r="166" spans="1:22" ht="11.45" customHeight="1" x14ac:dyDescent="0.3">
      <c r="A166" s="3">
        <v>42185</v>
      </c>
      <c r="B166" s="5">
        <v>90053633</v>
      </c>
      <c r="C166" s="5">
        <v>47212</v>
      </c>
      <c r="D166" s="5">
        <v>562799</v>
      </c>
      <c r="E166" s="5">
        <v>43141</v>
      </c>
      <c r="F166" s="5">
        <v>707509</v>
      </c>
      <c r="G166" s="5">
        <v>3694245</v>
      </c>
      <c r="H166" s="5">
        <v>2870179</v>
      </c>
      <c r="I166" s="5">
        <v>16754055</v>
      </c>
      <c r="J166" s="5">
        <v>625301</v>
      </c>
      <c r="K166" s="5">
        <v>5574661</v>
      </c>
      <c r="L166" s="5">
        <v>8229528</v>
      </c>
      <c r="M166" s="5">
        <v>294</v>
      </c>
      <c r="N166" s="5">
        <v>7418494</v>
      </c>
      <c r="O166" s="5">
        <v>1058438</v>
      </c>
      <c r="P166" s="5">
        <v>43353034</v>
      </c>
      <c r="Q166" s="5">
        <v>4520867</v>
      </c>
      <c r="R166" s="8">
        <v>72</v>
      </c>
      <c r="S166" s="5"/>
      <c r="T166" s="9" t="s">
        <v>19</v>
      </c>
      <c r="U166" s="5">
        <v>9802879</v>
      </c>
      <c r="V166" s="5">
        <v>65059</v>
      </c>
    </row>
    <row r="167" spans="1:22" ht="11.45" customHeight="1" x14ac:dyDescent="0.3">
      <c r="A167" s="3">
        <v>42216</v>
      </c>
      <c r="B167" s="5">
        <v>100158309</v>
      </c>
      <c r="C167" s="5">
        <v>44868</v>
      </c>
      <c r="D167" s="5">
        <v>567533</v>
      </c>
      <c r="E167" s="5">
        <v>39425</v>
      </c>
      <c r="F167" s="5">
        <v>593894</v>
      </c>
      <c r="G167" s="5">
        <v>3378436</v>
      </c>
      <c r="H167" s="5">
        <v>2827467</v>
      </c>
      <c r="I167" s="5">
        <v>18237006</v>
      </c>
      <c r="J167" s="5">
        <v>660801</v>
      </c>
      <c r="K167" s="5">
        <v>5465964</v>
      </c>
      <c r="L167" s="5">
        <v>8714580</v>
      </c>
      <c r="M167" s="5">
        <v>228</v>
      </c>
      <c r="N167" s="5">
        <v>7434976</v>
      </c>
      <c r="O167" s="5">
        <v>1069043</v>
      </c>
      <c r="P167" s="5">
        <v>50258468</v>
      </c>
      <c r="Q167" s="5">
        <v>4731827</v>
      </c>
      <c r="R167" s="8">
        <v>60</v>
      </c>
      <c r="S167" s="5"/>
      <c r="T167" s="9" t="s">
        <v>19</v>
      </c>
      <c r="U167" s="5">
        <v>8567196</v>
      </c>
      <c r="V167" s="5">
        <v>69177</v>
      </c>
    </row>
    <row r="168" spans="1:22" ht="11.45" customHeight="1" x14ac:dyDescent="0.3">
      <c r="A168" s="4">
        <v>42247</v>
      </c>
      <c r="B168" s="5">
        <v>93656707</v>
      </c>
      <c r="C168" s="5">
        <v>45578</v>
      </c>
      <c r="D168" s="5">
        <v>539290</v>
      </c>
      <c r="E168" s="5">
        <v>42456</v>
      </c>
      <c r="F168" s="5">
        <v>492148</v>
      </c>
      <c r="G168" s="5">
        <v>3007115</v>
      </c>
      <c r="H168" s="5">
        <v>2582957</v>
      </c>
      <c r="I168" s="5">
        <v>17036302</v>
      </c>
      <c r="J168" s="5">
        <v>611672</v>
      </c>
      <c r="K168" s="5">
        <v>5003641</v>
      </c>
      <c r="L168" s="5">
        <v>7855632</v>
      </c>
      <c r="M168" s="5">
        <v>516</v>
      </c>
      <c r="N168" s="5">
        <v>6883126</v>
      </c>
      <c r="O168" s="5">
        <v>998513</v>
      </c>
      <c r="P168" s="5">
        <v>48082725</v>
      </c>
      <c r="Q168" s="5">
        <v>4449734</v>
      </c>
      <c r="R168" s="8">
        <v>74</v>
      </c>
      <c r="S168" s="5"/>
      <c r="T168" s="9" t="s">
        <v>19</v>
      </c>
      <c r="U168" s="5">
        <v>7022013</v>
      </c>
      <c r="V168" s="5">
        <v>59551</v>
      </c>
    </row>
    <row r="169" spans="1:22" ht="11.45" customHeight="1" x14ac:dyDescent="0.3">
      <c r="A169" s="4">
        <v>42277</v>
      </c>
      <c r="B169" s="5">
        <v>89269586</v>
      </c>
      <c r="C169" s="5">
        <v>42936</v>
      </c>
      <c r="D169" s="5">
        <v>508791</v>
      </c>
      <c r="E169" s="5">
        <v>45510</v>
      </c>
      <c r="F169" s="5">
        <v>478897</v>
      </c>
      <c r="G169" s="5">
        <v>3131891</v>
      </c>
      <c r="H169" s="5">
        <v>2524614</v>
      </c>
      <c r="I169" s="5">
        <v>16357250</v>
      </c>
      <c r="J169" s="5">
        <v>633205</v>
      </c>
      <c r="K169" s="5">
        <v>5018969</v>
      </c>
      <c r="L169" s="5">
        <v>7877736</v>
      </c>
      <c r="M169" s="5">
        <v>204</v>
      </c>
      <c r="N169" s="5">
        <v>6844263</v>
      </c>
      <c r="O169" s="5">
        <v>959146</v>
      </c>
      <c r="P169" s="5">
        <v>44803620</v>
      </c>
      <c r="Q169" s="5">
        <v>4280714</v>
      </c>
      <c r="R169" s="8">
        <v>49</v>
      </c>
      <c r="S169" s="5"/>
      <c r="T169" s="9" t="s">
        <v>19</v>
      </c>
      <c r="U169" s="5">
        <v>7558310</v>
      </c>
      <c r="V169" s="5">
        <v>62435</v>
      </c>
    </row>
    <row r="170" spans="1:22" ht="11.45" customHeight="1" x14ac:dyDescent="0.3">
      <c r="A170" s="4">
        <v>42308</v>
      </c>
      <c r="B170" s="5">
        <v>82859165</v>
      </c>
      <c r="C170" s="5">
        <v>46188</v>
      </c>
      <c r="D170" s="5">
        <v>466551</v>
      </c>
      <c r="E170" s="5">
        <v>43008</v>
      </c>
      <c r="F170" s="5">
        <v>504425</v>
      </c>
      <c r="G170" s="5">
        <v>3415377</v>
      </c>
      <c r="H170" s="5">
        <v>2470495</v>
      </c>
      <c r="I170" s="5">
        <v>15347109</v>
      </c>
      <c r="J170" s="5">
        <v>607944</v>
      </c>
      <c r="K170" s="5">
        <v>5030780</v>
      </c>
      <c r="L170" s="5">
        <v>8047020</v>
      </c>
      <c r="M170" s="5">
        <v>108</v>
      </c>
      <c r="N170" s="5">
        <v>6902048</v>
      </c>
      <c r="O170" s="5">
        <v>926895</v>
      </c>
      <c r="P170" s="5">
        <v>40334853</v>
      </c>
      <c r="Q170" s="5">
        <v>4187624</v>
      </c>
      <c r="R170" s="8">
        <v>132</v>
      </c>
      <c r="S170" s="5"/>
      <c r="T170" s="9" t="s">
        <v>19</v>
      </c>
      <c r="U170" s="5">
        <v>8474041</v>
      </c>
      <c r="V170" s="5">
        <v>61324</v>
      </c>
    </row>
    <row r="171" spans="1:22" ht="11.45" customHeight="1" x14ac:dyDescent="0.3">
      <c r="A171" s="4">
        <v>42338</v>
      </c>
      <c r="B171" s="5">
        <v>68326002</v>
      </c>
      <c r="C171" s="5">
        <v>37847</v>
      </c>
      <c r="D171" s="5">
        <v>378897</v>
      </c>
      <c r="E171" s="5">
        <v>38021</v>
      </c>
      <c r="F171" s="5">
        <v>497063</v>
      </c>
      <c r="G171" s="5">
        <v>3104879</v>
      </c>
      <c r="H171" s="5">
        <v>2149138</v>
      </c>
      <c r="I171" s="5">
        <v>12585590</v>
      </c>
      <c r="J171" s="5">
        <v>524087</v>
      </c>
      <c r="K171" s="5">
        <v>4406838</v>
      </c>
      <c r="L171" s="5">
        <v>6562128</v>
      </c>
      <c r="M171" s="5">
        <v>168</v>
      </c>
      <c r="N171" s="5">
        <v>6088357</v>
      </c>
      <c r="O171" s="5">
        <v>811530</v>
      </c>
      <c r="P171" s="5">
        <v>31867440</v>
      </c>
      <c r="Q171" s="5">
        <v>3628256</v>
      </c>
      <c r="R171" s="8">
        <v>108</v>
      </c>
      <c r="S171" s="5"/>
      <c r="T171" s="9" t="s">
        <v>19</v>
      </c>
      <c r="U171" s="5">
        <v>7539339</v>
      </c>
      <c r="V171" s="5">
        <v>54932</v>
      </c>
    </row>
    <row r="172" spans="1:22" ht="11.45" customHeight="1" x14ac:dyDescent="0.3">
      <c r="A172" s="4">
        <v>42369</v>
      </c>
      <c r="B172" s="5">
        <v>62176939</v>
      </c>
      <c r="C172" s="5">
        <v>37548</v>
      </c>
      <c r="D172" s="5">
        <v>342952</v>
      </c>
      <c r="E172" s="5">
        <v>34687</v>
      </c>
      <c r="F172" s="5">
        <v>332605</v>
      </c>
      <c r="G172" s="5">
        <v>3046284</v>
      </c>
      <c r="H172" s="5">
        <v>2039114</v>
      </c>
      <c r="I172" s="5">
        <v>11868502</v>
      </c>
      <c r="J172" s="5">
        <v>497572</v>
      </c>
      <c r="K172" s="5">
        <v>4085176</v>
      </c>
      <c r="L172" s="5">
        <v>6092052</v>
      </c>
      <c r="M172" s="5">
        <v>96</v>
      </c>
      <c r="N172" s="5">
        <v>5830416</v>
      </c>
      <c r="O172" s="5">
        <v>741505</v>
      </c>
      <c r="P172" s="5">
        <v>27932035</v>
      </c>
      <c r="Q172" s="5">
        <v>3326592</v>
      </c>
      <c r="R172" s="8">
        <v>216</v>
      </c>
      <c r="S172" s="5"/>
      <c r="T172" s="9" t="s">
        <v>19</v>
      </c>
      <c r="U172" s="5">
        <v>7146082</v>
      </c>
      <c r="V172" s="5">
        <v>50714</v>
      </c>
    </row>
    <row r="173" spans="1:22" ht="11.45" customHeight="1" x14ac:dyDescent="0.3">
      <c r="A173" s="3">
        <v>42400</v>
      </c>
      <c r="B173" s="5">
        <v>70748327</v>
      </c>
      <c r="C173" s="5">
        <v>42325</v>
      </c>
      <c r="D173" s="5">
        <v>342582</v>
      </c>
      <c r="E173" s="5">
        <v>38016</v>
      </c>
      <c r="F173" s="5">
        <v>300329</v>
      </c>
      <c r="G173" s="5">
        <v>3298762</v>
      </c>
      <c r="H173" s="5">
        <v>2422834</v>
      </c>
      <c r="I173" s="5">
        <v>14048609</v>
      </c>
      <c r="J173" s="5">
        <v>612014</v>
      </c>
      <c r="K173" s="5">
        <v>4719222</v>
      </c>
      <c r="L173" s="5">
        <v>6108732</v>
      </c>
      <c r="M173" s="5">
        <v>276</v>
      </c>
      <c r="N173" s="5">
        <v>6261486</v>
      </c>
      <c r="O173" s="5">
        <v>935405</v>
      </c>
      <c r="P173" s="5">
        <v>29191535</v>
      </c>
      <c r="Q173" s="5">
        <v>3997455</v>
      </c>
      <c r="R173" s="8">
        <v>96</v>
      </c>
      <c r="S173" s="5"/>
      <c r="T173" s="9" t="s">
        <v>19</v>
      </c>
      <c r="U173" s="5">
        <v>7210654</v>
      </c>
      <c r="V173" s="5">
        <v>55731</v>
      </c>
    </row>
    <row r="174" spans="1:22" ht="11.45" customHeight="1" x14ac:dyDescent="0.3">
      <c r="A174" s="3">
        <v>42429</v>
      </c>
      <c r="B174" s="5">
        <v>68835867</v>
      </c>
      <c r="C174" s="5">
        <v>39048</v>
      </c>
      <c r="D174" s="5">
        <v>413399</v>
      </c>
      <c r="E174" s="5">
        <v>45611</v>
      </c>
      <c r="F174" s="5">
        <v>296468</v>
      </c>
      <c r="G174" s="5">
        <v>3347157</v>
      </c>
      <c r="H174" s="5">
        <v>2361125</v>
      </c>
      <c r="I174" s="5">
        <v>13139510</v>
      </c>
      <c r="J174" s="5">
        <v>572768</v>
      </c>
      <c r="K174" s="5">
        <v>4925735</v>
      </c>
      <c r="L174" s="5">
        <v>6273168</v>
      </c>
      <c r="M174" s="5">
        <v>62</v>
      </c>
      <c r="N174" s="5">
        <v>6609344</v>
      </c>
      <c r="O174" s="5">
        <v>915066</v>
      </c>
      <c r="P174" s="5">
        <v>30557692</v>
      </c>
      <c r="Q174" s="5">
        <v>3950457</v>
      </c>
      <c r="R174" s="8">
        <v>120</v>
      </c>
      <c r="S174" s="5"/>
      <c r="T174" s="9" t="s">
        <v>19</v>
      </c>
      <c r="U174" s="5">
        <v>8077656</v>
      </c>
      <c r="V174" s="5">
        <v>62645</v>
      </c>
    </row>
    <row r="175" spans="1:22" ht="11.45" customHeight="1" x14ac:dyDescent="0.3">
      <c r="A175" s="3">
        <v>42460</v>
      </c>
      <c r="B175" s="5">
        <v>74960419</v>
      </c>
      <c r="C175" s="5">
        <v>43368</v>
      </c>
      <c r="D175" s="5">
        <v>406760</v>
      </c>
      <c r="E175" s="5">
        <v>39970</v>
      </c>
      <c r="F175" s="5">
        <v>465116</v>
      </c>
      <c r="G175" s="5">
        <v>3689795</v>
      </c>
      <c r="H175" s="5">
        <v>2546301</v>
      </c>
      <c r="I175" s="5">
        <v>13861608</v>
      </c>
      <c r="J175" s="5">
        <v>597705</v>
      </c>
      <c r="K175" s="5">
        <v>5382073</v>
      </c>
      <c r="L175" s="5">
        <v>6881472</v>
      </c>
      <c r="M175" s="5">
        <v>492</v>
      </c>
      <c r="N175" s="5">
        <v>7545346</v>
      </c>
      <c r="O175" s="5">
        <v>955661</v>
      </c>
      <c r="P175" s="5">
        <v>34230876</v>
      </c>
      <c r="Q175" s="5">
        <v>4236010</v>
      </c>
      <c r="R175" s="8">
        <v>84</v>
      </c>
      <c r="S175" s="5"/>
      <c r="T175" s="9" t="s">
        <v>19</v>
      </c>
      <c r="U175" s="5">
        <v>8988351</v>
      </c>
      <c r="V175" s="5">
        <v>63367</v>
      </c>
    </row>
    <row r="176" spans="1:22" ht="11.45" customHeight="1" x14ac:dyDescent="0.3">
      <c r="A176" s="3">
        <v>42490</v>
      </c>
      <c r="B176" s="5">
        <v>85627254</v>
      </c>
      <c r="C176" s="5">
        <v>48408</v>
      </c>
      <c r="D176" s="5">
        <v>486019</v>
      </c>
      <c r="E176" s="5">
        <v>48838</v>
      </c>
      <c r="F176" s="5">
        <v>339078</v>
      </c>
      <c r="G176" s="5">
        <v>3842474</v>
      </c>
      <c r="H176" s="5">
        <v>2850392</v>
      </c>
      <c r="I176" s="5">
        <v>15394472</v>
      </c>
      <c r="J176" s="5">
        <v>647537</v>
      </c>
      <c r="K176" s="5">
        <v>5990803</v>
      </c>
      <c r="L176" s="5">
        <v>7351764</v>
      </c>
      <c r="M176" s="5">
        <v>234</v>
      </c>
      <c r="N176" s="5">
        <v>8231121</v>
      </c>
      <c r="O176" s="5">
        <v>1055397</v>
      </c>
      <c r="P176" s="5">
        <v>38505946</v>
      </c>
      <c r="Q176" s="5">
        <v>4771033</v>
      </c>
      <c r="R176" s="8">
        <v>156</v>
      </c>
      <c r="S176" s="5"/>
      <c r="T176" s="9" t="s">
        <v>19</v>
      </c>
      <c r="U176" s="5">
        <v>9344979</v>
      </c>
      <c r="V176" s="5">
        <v>80556</v>
      </c>
    </row>
    <row r="177" spans="1:23" ht="11.45" customHeight="1" x14ac:dyDescent="0.3">
      <c r="A177" s="3">
        <v>42521</v>
      </c>
      <c r="B177" s="5">
        <v>84414701</v>
      </c>
      <c r="C177" s="5">
        <v>45230</v>
      </c>
      <c r="D177" s="5">
        <v>469343</v>
      </c>
      <c r="E177" s="5">
        <v>40431</v>
      </c>
      <c r="F177" s="5">
        <v>412791</v>
      </c>
      <c r="G177" s="5">
        <v>3645099</v>
      </c>
      <c r="H177" s="5">
        <v>2619271</v>
      </c>
      <c r="I177" s="5">
        <v>14905286</v>
      </c>
      <c r="J177" s="5">
        <v>597810</v>
      </c>
      <c r="K177" s="5">
        <v>5490858</v>
      </c>
      <c r="L177" s="5">
        <v>6812628</v>
      </c>
      <c r="M177" s="5">
        <v>72</v>
      </c>
      <c r="N177" s="5">
        <v>7900621</v>
      </c>
      <c r="O177" s="5">
        <v>944311</v>
      </c>
      <c r="P177" s="5">
        <v>38708060</v>
      </c>
      <c r="Q177" s="5">
        <v>4348964</v>
      </c>
      <c r="R177" s="8">
        <v>144</v>
      </c>
      <c r="S177" s="5"/>
      <c r="T177" s="9" t="s">
        <v>19</v>
      </c>
      <c r="U177" s="5">
        <v>9289974</v>
      </c>
      <c r="V177" s="5">
        <v>83076</v>
      </c>
    </row>
    <row r="178" spans="1:23" ht="11.45" customHeight="1" x14ac:dyDescent="0.3">
      <c r="A178" s="3">
        <v>42551</v>
      </c>
      <c r="B178" s="5">
        <v>86841100</v>
      </c>
      <c r="C178" s="5">
        <v>46369</v>
      </c>
      <c r="D178" s="5">
        <v>456899</v>
      </c>
      <c r="E178" s="5">
        <v>37260</v>
      </c>
      <c r="F178" s="5">
        <v>430949</v>
      </c>
      <c r="G178" s="5">
        <v>3639202</v>
      </c>
      <c r="H178" s="5">
        <v>2580186</v>
      </c>
      <c r="I178" s="5">
        <v>15045253</v>
      </c>
      <c r="J178" s="5">
        <v>598960</v>
      </c>
      <c r="K178" s="5">
        <v>5380208</v>
      </c>
      <c r="L178" s="5">
        <v>6720792</v>
      </c>
      <c r="M178" s="5">
        <v>24</v>
      </c>
      <c r="N178" s="5">
        <v>7924312</v>
      </c>
      <c r="O178" s="5">
        <v>901169</v>
      </c>
      <c r="P178" s="5">
        <v>41813329</v>
      </c>
      <c r="Q178" s="5">
        <v>4247996</v>
      </c>
      <c r="R178" s="8">
        <v>108</v>
      </c>
      <c r="S178" s="5"/>
      <c r="T178" s="9" t="s">
        <v>19</v>
      </c>
      <c r="U178" s="5">
        <v>9001990</v>
      </c>
      <c r="V178" s="5">
        <v>76370</v>
      </c>
    </row>
    <row r="179" spans="1:23" ht="11.45" customHeight="1" x14ac:dyDescent="0.3">
      <c r="A179" s="3">
        <v>42582</v>
      </c>
      <c r="B179" s="5">
        <v>88236371</v>
      </c>
      <c r="C179" s="5">
        <v>46536</v>
      </c>
      <c r="D179" s="5">
        <v>423816</v>
      </c>
      <c r="E179" s="5">
        <v>41361</v>
      </c>
      <c r="F179" s="5">
        <v>418481</v>
      </c>
      <c r="G179" s="5">
        <v>3170884</v>
      </c>
      <c r="H179" s="5">
        <v>2427192</v>
      </c>
      <c r="I179" s="5">
        <v>15041954</v>
      </c>
      <c r="J179" s="5">
        <v>599970</v>
      </c>
      <c r="K179" s="5">
        <v>5078576</v>
      </c>
      <c r="L179" s="5">
        <v>7058856</v>
      </c>
      <c r="M179" s="5">
        <v>48</v>
      </c>
      <c r="N179" s="5">
        <v>7419990</v>
      </c>
      <c r="O179" s="5">
        <v>862230</v>
      </c>
      <c r="P179" s="5">
        <v>44154542</v>
      </c>
      <c r="Q179" s="5">
        <v>4192565</v>
      </c>
      <c r="R179" s="8">
        <v>168</v>
      </c>
      <c r="S179" s="5"/>
      <c r="T179" s="9" t="s">
        <v>19</v>
      </c>
      <c r="U179" s="5">
        <v>7669107</v>
      </c>
      <c r="V179" s="5">
        <v>81730</v>
      </c>
      <c r="W179" s="5">
        <v>380964</v>
      </c>
    </row>
    <row r="180" spans="1:23" ht="11.45" customHeight="1" x14ac:dyDescent="0.3">
      <c r="A180" s="3">
        <v>42613</v>
      </c>
      <c r="B180" s="5">
        <v>96881689</v>
      </c>
      <c r="C180" s="5">
        <v>49393</v>
      </c>
      <c r="D180" s="5">
        <v>488571</v>
      </c>
      <c r="E180" s="5">
        <v>36416</v>
      </c>
      <c r="F180" s="5">
        <v>441011</v>
      </c>
      <c r="G180" s="5">
        <v>3325103</v>
      </c>
      <c r="H180" s="5">
        <v>2616390</v>
      </c>
      <c r="I180" s="5">
        <v>16455322</v>
      </c>
      <c r="J180" s="5">
        <v>641074</v>
      </c>
      <c r="K180" s="5">
        <v>5352456</v>
      </c>
      <c r="L180" s="5">
        <v>6965592</v>
      </c>
      <c r="M180" s="5">
        <v>204</v>
      </c>
      <c r="N180" s="5">
        <v>7805733</v>
      </c>
      <c r="O180" s="5">
        <v>925840</v>
      </c>
      <c r="P180" s="5">
        <v>49849598</v>
      </c>
      <c r="Q180" s="5">
        <v>4530685</v>
      </c>
      <c r="R180" s="8">
        <v>72</v>
      </c>
      <c r="S180" s="5"/>
      <c r="T180" s="9" t="s">
        <v>19</v>
      </c>
      <c r="U180" s="5">
        <v>7073692</v>
      </c>
      <c r="V180" s="5">
        <v>91153</v>
      </c>
      <c r="W180" s="5">
        <v>458076</v>
      </c>
    </row>
    <row r="181" spans="1:23" ht="11.45" customHeight="1" x14ac:dyDescent="0.3">
      <c r="A181" s="3">
        <v>42643</v>
      </c>
      <c r="B181" s="5">
        <v>84883422</v>
      </c>
      <c r="C181" s="5">
        <v>47964</v>
      </c>
      <c r="D181" s="5">
        <v>411737</v>
      </c>
      <c r="E181" s="5">
        <v>41425</v>
      </c>
      <c r="F181" s="5">
        <v>379045</v>
      </c>
      <c r="G181" s="5">
        <v>3141592</v>
      </c>
      <c r="H181" s="5">
        <v>2381561</v>
      </c>
      <c r="I181" s="5">
        <v>14695199</v>
      </c>
      <c r="J181" s="5">
        <v>592473</v>
      </c>
      <c r="K181" s="5">
        <v>4955153</v>
      </c>
      <c r="L181" s="5">
        <v>6191472</v>
      </c>
      <c r="M181" s="5">
        <v>97</v>
      </c>
      <c r="N181" s="5">
        <v>7437669</v>
      </c>
      <c r="O181" s="5">
        <v>829009</v>
      </c>
      <c r="P181" s="5">
        <v>42654365</v>
      </c>
      <c r="Q181" s="5">
        <v>4062194</v>
      </c>
      <c r="R181" s="8">
        <v>108</v>
      </c>
      <c r="S181" s="5"/>
      <c r="T181" s="9" t="s">
        <v>19</v>
      </c>
      <c r="U181" s="5">
        <v>7212180</v>
      </c>
      <c r="V181" s="5">
        <v>81211</v>
      </c>
      <c r="W181" s="5">
        <v>409104</v>
      </c>
    </row>
    <row r="182" spans="1:23" ht="11.45" customHeight="1" x14ac:dyDescent="0.3">
      <c r="A182" s="3">
        <v>42674</v>
      </c>
      <c r="B182" s="5">
        <v>72689742</v>
      </c>
      <c r="C182" s="5">
        <v>43164</v>
      </c>
      <c r="D182" s="5">
        <v>358013</v>
      </c>
      <c r="E182" s="5">
        <v>35988</v>
      </c>
      <c r="F182" s="5">
        <v>364528</v>
      </c>
      <c r="G182" s="5">
        <v>3239537</v>
      </c>
      <c r="H182" s="5">
        <v>2211286</v>
      </c>
      <c r="I182" s="5">
        <v>13082686</v>
      </c>
      <c r="J182" s="5">
        <v>553672</v>
      </c>
      <c r="K182" s="5">
        <v>4692549</v>
      </c>
      <c r="L182" s="5">
        <v>6143940</v>
      </c>
      <c r="M182" s="5">
        <v>252</v>
      </c>
      <c r="N182" s="5">
        <v>6879763</v>
      </c>
      <c r="O182" s="5">
        <v>739222</v>
      </c>
      <c r="P182" s="5">
        <v>35280057</v>
      </c>
      <c r="Q182" s="5">
        <v>3640639</v>
      </c>
      <c r="R182" s="8">
        <v>156</v>
      </c>
      <c r="S182" s="5"/>
      <c r="T182" s="9" t="s">
        <v>19</v>
      </c>
      <c r="U182" s="5">
        <v>7638817</v>
      </c>
      <c r="V182" s="5">
        <v>70949</v>
      </c>
      <c r="W182" s="5">
        <v>396540</v>
      </c>
    </row>
    <row r="183" spans="1:23" ht="11.45" customHeight="1" x14ac:dyDescent="0.3">
      <c r="A183" s="3">
        <v>42704</v>
      </c>
      <c r="B183" s="5">
        <v>72359379</v>
      </c>
      <c r="C183" s="5">
        <v>44210</v>
      </c>
      <c r="D183" s="5">
        <v>331200</v>
      </c>
      <c r="E183" s="5">
        <v>38757</v>
      </c>
      <c r="F183" s="5">
        <v>478881</v>
      </c>
      <c r="G183" s="5">
        <v>3411072</v>
      </c>
      <c r="H183" s="5">
        <v>2260527</v>
      </c>
      <c r="I183" s="5">
        <v>12429296</v>
      </c>
      <c r="J183" s="5">
        <v>546805</v>
      </c>
      <c r="K183" s="5">
        <v>4734750</v>
      </c>
      <c r="L183" s="5">
        <v>6012588</v>
      </c>
      <c r="M183" s="5">
        <v>120</v>
      </c>
      <c r="N183" s="5">
        <v>6978151</v>
      </c>
      <c r="O183" s="5">
        <v>771313</v>
      </c>
      <c r="P183" s="5">
        <v>33808131</v>
      </c>
      <c r="Q183" s="5">
        <v>3666185</v>
      </c>
      <c r="R183" s="8">
        <v>168</v>
      </c>
      <c r="S183" s="5"/>
      <c r="T183" s="9" t="s">
        <v>19</v>
      </c>
      <c r="U183" s="5">
        <v>7869115</v>
      </c>
      <c r="V183" s="5">
        <v>68356</v>
      </c>
      <c r="W183" s="5">
        <v>313920</v>
      </c>
    </row>
    <row r="184" spans="1:23" ht="11.45" customHeight="1" x14ac:dyDescent="0.3">
      <c r="A184" s="3">
        <v>42735</v>
      </c>
      <c r="B184" s="5">
        <v>56114994</v>
      </c>
      <c r="C184" s="5">
        <v>36989</v>
      </c>
      <c r="D184" s="5">
        <v>266472</v>
      </c>
      <c r="E184" s="5">
        <v>31868</v>
      </c>
      <c r="F184" s="5">
        <v>339660</v>
      </c>
      <c r="G184" s="5">
        <v>2999761</v>
      </c>
      <c r="H184" s="5">
        <v>1899096</v>
      </c>
      <c r="I184" s="5">
        <v>10131915</v>
      </c>
      <c r="J184" s="5">
        <v>457727</v>
      </c>
      <c r="K184" s="5">
        <v>3847029</v>
      </c>
      <c r="L184" s="5">
        <v>4736232</v>
      </c>
      <c r="M184" s="5">
        <v>192</v>
      </c>
      <c r="N184" s="5">
        <v>5729185</v>
      </c>
      <c r="O184" s="5">
        <v>626678</v>
      </c>
      <c r="P184" s="5">
        <v>25448704</v>
      </c>
      <c r="Q184" s="5">
        <v>2946916</v>
      </c>
      <c r="R184" s="8">
        <v>203</v>
      </c>
      <c r="S184" s="5"/>
      <c r="T184" s="9" t="s">
        <v>19</v>
      </c>
      <c r="U184" s="5">
        <v>6655722</v>
      </c>
      <c r="V184" s="5">
        <v>59596</v>
      </c>
      <c r="W184" s="5">
        <v>260736</v>
      </c>
    </row>
    <row r="185" spans="1:23" ht="11.45" customHeight="1" x14ac:dyDescent="0.3">
      <c r="A185" s="3">
        <v>42766</v>
      </c>
      <c r="B185" s="5">
        <v>72696284</v>
      </c>
      <c r="C185" s="5">
        <v>47155</v>
      </c>
      <c r="D185" s="5">
        <v>313207</v>
      </c>
      <c r="E185" s="5">
        <v>41773</v>
      </c>
      <c r="F185" s="5">
        <v>338442</v>
      </c>
      <c r="G185" s="5">
        <v>3552004</v>
      </c>
      <c r="H185" s="5">
        <v>2529339</v>
      </c>
      <c r="I185" s="5">
        <v>13521446</v>
      </c>
      <c r="J185" s="5">
        <v>627211</v>
      </c>
      <c r="K185" s="5">
        <v>5062921</v>
      </c>
      <c r="L185" s="5">
        <v>5636808</v>
      </c>
      <c r="M185" s="5">
        <v>1740</v>
      </c>
      <c r="N185" s="5">
        <v>7022495</v>
      </c>
      <c r="O185" s="5">
        <v>902548</v>
      </c>
      <c r="P185" s="5">
        <v>30923102</v>
      </c>
      <c r="Q185" s="5">
        <v>4025273</v>
      </c>
      <c r="R185" s="8">
        <v>252</v>
      </c>
      <c r="S185" s="5"/>
      <c r="T185" s="9" t="s">
        <v>19</v>
      </c>
      <c r="U185" s="5">
        <v>7396383</v>
      </c>
      <c r="V185" s="5">
        <v>61162</v>
      </c>
      <c r="W185" s="5">
        <v>342828</v>
      </c>
    </row>
    <row r="186" spans="1:23" ht="11.45" customHeight="1" x14ac:dyDescent="0.3">
      <c r="A186" s="3">
        <v>42794</v>
      </c>
      <c r="B186" s="5">
        <v>59774234</v>
      </c>
      <c r="C186" s="5">
        <v>38152</v>
      </c>
      <c r="D186" s="5">
        <v>284471</v>
      </c>
      <c r="E186" s="5">
        <v>34312</v>
      </c>
      <c r="F186" s="5">
        <v>360188</v>
      </c>
      <c r="G186" s="5">
        <v>3040358</v>
      </c>
      <c r="H186" s="5">
        <v>2059984</v>
      </c>
      <c r="I186" s="5">
        <v>10538746</v>
      </c>
      <c r="J186" s="5">
        <v>496101</v>
      </c>
      <c r="K186" s="5">
        <v>4203313</v>
      </c>
      <c r="L186" s="5">
        <v>4619148</v>
      </c>
      <c r="M186" s="5">
        <v>291</v>
      </c>
      <c r="N186" s="5">
        <v>6220711</v>
      </c>
      <c r="O186" s="5">
        <v>758801</v>
      </c>
      <c r="P186" s="5">
        <v>27175483</v>
      </c>
      <c r="Q186" s="5">
        <v>3383786</v>
      </c>
      <c r="R186" s="8">
        <v>218</v>
      </c>
      <c r="S186" s="5"/>
      <c r="T186" s="9" t="s">
        <v>19</v>
      </c>
      <c r="U186" s="5">
        <v>7003697</v>
      </c>
      <c r="V186" s="5">
        <v>54535</v>
      </c>
      <c r="W186" s="5">
        <v>262044</v>
      </c>
    </row>
    <row r="187" spans="1:23" ht="11.45" customHeight="1" x14ac:dyDescent="0.3">
      <c r="A187" s="3">
        <v>42825</v>
      </c>
      <c r="B187" s="5">
        <v>71010584</v>
      </c>
      <c r="C187" s="5">
        <v>44918</v>
      </c>
      <c r="D187" s="5">
        <v>307579</v>
      </c>
      <c r="E187" s="5">
        <v>34813</v>
      </c>
      <c r="F187" s="5">
        <v>426801</v>
      </c>
      <c r="G187" s="5">
        <v>3636647</v>
      </c>
      <c r="H187" s="5">
        <v>2488328</v>
      </c>
      <c r="I187" s="5">
        <v>12533897</v>
      </c>
      <c r="J187" s="5">
        <v>586334</v>
      </c>
      <c r="K187" s="5">
        <v>5220996</v>
      </c>
      <c r="L187" s="5">
        <v>5548704</v>
      </c>
      <c r="M187" s="5">
        <v>177</v>
      </c>
      <c r="N187" s="5">
        <v>7662103</v>
      </c>
      <c r="O187" s="5">
        <v>873169</v>
      </c>
      <c r="P187" s="5">
        <v>32842873</v>
      </c>
      <c r="Q187" s="5">
        <v>3959019</v>
      </c>
      <c r="R187" s="8">
        <v>183</v>
      </c>
      <c r="S187" s="5"/>
      <c r="T187" s="9" t="s">
        <v>19</v>
      </c>
      <c r="U187" s="5">
        <v>8418992</v>
      </c>
      <c r="V187" s="5">
        <v>64110</v>
      </c>
      <c r="W187" s="5">
        <v>289068</v>
      </c>
    </row>
    <row r="188" spans="1:23" ht="11.45" customHeight="1" x14ac:dyDescent="0.3">
      <c r="A188" s="3">
        <v>42855</v>
      </c>
      <c r="B188" s="5">
        <v>74775768</v>
      </c>
      <c r="C188" s="5">
        <v>46655</v>
      </c>
      <c r="D188" s="5">
        <v>366390</v>
      </c>
      <c r="E188" s="5">
        <v>41907</v>
      </c>
      <c r="F188" s="5">
        <v>617375</v>
      </c>
      <c r="G188" s="5">
        <v>3495685</v>
      </c>
      <c r="H188" s="5">
        <v>2510788</v>
      </c>
      <c r="I188" s="5">
        <v>12931989</v>
      </c>
      <c r="J188" s="5">
        <v>577992</v>
      </c>
      <c r="K188" s="5">
        <v>5351336</v>
      </c>
      <c r="L188" s="5">
        <v>5554848</v>
      </c>
      <c r="M188" s="5">
        <v>78</v>
      </c>
      <c r="N188" s="5">
        <v>7668043</v>
      </c>
      <c r="O188" s="5">
        <v>885355</v>
      </c>
      <c r="P188" s="5">
        <v>34185570</v>
      </c>
      <c r="Q188" s="5">
        <v>4047066</v>
      </c>
      <c r="R188" s="8">
        <v>408</v>
      </c>
      <c r="S188" s="5"/>
      <c r="T188" s="9" t="s">
        <v>19</v>
      </c>
      <c r="U188" s="5">
        <v>8128376</v>
      </c>
      <c r="V188" s="5">
        <v>81091</v>
      </c>
      <c r="W188" s="5">
        <v>326964</v>
      </c>
    </row>
    <row r="189" spans="1:23" ht="11.45" customHeight="1" x14ac:dyDescent="0.3">
      <c r="A189" s="3">
        <v>42886</v>
      </c>
      <c r="B189" s="5">
        <v>92216998</v>
      </c>
      <c r="C189" s="5">
        <v>55695</v>
      </c>
      <c r="D189" s="5">
        <v>408757</v>
      </c>
      <c r="E189" s="5">
        <v>43329</v>
      </c>
      <c r="F189" s="5">
        <v>679251</v>
      </c>
      <c r="G189" s="5">
        <v>4181458</v>
      </c>
      <c r="H189" s="5">
        <v>2978196</v>
      </c>
      <c r="I189" s="5">
        <v>16036303</v>
      </c>
      <c r="J189" s="5">
        <v>693055</v>
      </c>
      <c r="K189" s="5">
        <v>6392257</v>
      </c>
      <c r="L189" s="5">
        <v>6578760</v>
      </c>
      <c r="M189" s="5">
        <v>288</v>
      </c>
      <c r="N189" s="5">
        <v>9204193</v>
      </c>
      <c r="O189" s="5">
        <v>1057130</v>
      </c>
      <c r="P189" s="5">
        <v>43428286</v>
      </c>
      <c r="Q189" s="5">
        <v>4846603</v>
      </c>
      <c r="R189" s="8">
        <v>192</v>
      </c>
      <c r="S189" s="5"/>
      <c r="T189" s="9" t="s">
        <v>19</v>
      </c>
      <c r="U189" s="5">
        <v>9771958</v>
      </c>
      <c r="V189" s="5">
        <v>81462</v>
      </c>
      <c r="W189" s="5">
        <v>399852</v>
      </c>
    </row>
    <row r="190" spans="1:23" ht="11.45" customHeight="1" x14ac:dyDescent="0.3">
      <c r="A190" s="3">
        <v>42916</v>
      </c>
      <c r="B190" s="5">
        <v>86899446</v>
      </c>
      <c r="C190" s="5">
        <v>51917</v>
      </c>
      <c r="D190" s="5">
        <v>407712</v>
      </c>
      <c r="E190" s="5">
        <v>39458</v>
      </c>
      <c r="F190" s="5">
        <v>822926</v>
      </c>
      <c r="G190" s="5">
        <v>3679526</v>
      </c>
      <c r="H190" s="5">
        <v>2544976</v>
      </c>
      <c r="I190" s="5">
        <v>14812815</v>
      </c>
      <c r="J190" s="5">
        <v>615082</v>
      </c>
      <c r="K190" s="5">
        <v>5323092</v>
      </c>
      <c r="L190" s="5">
        <v>6013236</v>
      </c>
      <c r="M190" s="5">
        <v>98</v>
      </c>
      <c r="N190" s="5">
        <v>8125028</v>
      </c>
      <c r="O190" s="5">
        <v>891011</v>
      </c>
      <c r="P190" s="5">
        <v>42194622</v>
      </c>
      <c r="Q190" s="5">
        <v>4222643</v>
      </c>
      <c r="R190" s="8">
        <v>335</v>
      </c>
      <c r="S190" s="5"/>
      <c r="T190" s="9" t="s">
        <v>19</v>
      </c>
      <c r="U190" s="5">
        <v>8533865</v>
      </c>
      <c r="V190" s="5">
        <v>79803</v>
      </c>
      <c r="W190" s="5">
        <v>382860</v>
      </c>
    </row>
    <row r="191" spans="1:23" ht="11.45" customHeight="1" x14ac:dyDescent="0.3">
      <c r="A191" s="3">
        <v>42947</v>
      </c>
      <c r="B191" s="5">
        <v>93718423</v>
      </c>
      <c r="C191" s="5">
        <v>48882</v>
      </c>
      <c r="D191" s="5">
        <v>420727</v>
      </c>
      <c r="E191" s="5">
        <v>35541</v>
      </c>
      <c r="F191" s="5">
        <v>869315</v>
      </c>
      <c r="G191" s="5">
        <v>3328849</v>
      </c>
      <c r="H191" s="5">
        <v>2453045</v>
      </c>
      <c r="I191" s="5">
        <v>15741313</v>
      </c>
      <c r="J191" s="5">
        <v>622571</v>
      </c>
      <c r="K191" s="5">
        <v>5241645</v>
      </c>
      <c r="L191" s="5">
        <v>6160284</v>
      </c>
      <c r="M191" s="5">
        <v>169</v>
      </c>
      <c r="N191" s="5">
        <v>7920664</v>
      </c>
      <c r="O191" s="5">
        <v>890089</v>
      </c>
      <c r="P191" s="5">
        <v>48328641</v>
      </c>
      <c r="Q191" s="5">
        <v>4283642</v>
      </c>
      <c r="R191" s="8">
        <v>588</v>
      </c>
      <c r="S191" s="5"/>
      <c r="T191" s="9" t="s">
        <v>19</v>
      </c>
      <c r="U191" s="5">
        <v>7892421</v>
      </c>
      <c r="V191" s="5">
        <v>77133</v>
      </c>
      <c r="W191" s="5">
        <v>400728</v>
      </c>
    </row>
    <row r="192" spans="1:23" ht="11.45" customHeight="1" x14ac:dyDescent="0.3">
      <c r="A192" s="3">
        <v>42978</v>
      </c>
      <c r="B192" s="5">
        <v>99954575</v>
      </c>
      <c r="C192" s="5">
        <v>53200</v>
      </c>
      <c r="D192" s="5">
        <v>416241</v>
      </c>
      <c r="E192" s="5">
        <v>38812</v>
      </c>
      <c r="F192" s="5">
        <v>688660</v>
      </c>
      <c r="G192" s="5">
        <v>3314557</v>
      </c>
      <c r="H192" s="5">
        <v>2488376</v>
      </c>
      <c r="I192" s="5">
        <v>16357455</v>
      </c>
      <c r="J192" s="5">
        <v>662282</v>
      </c>
      <c r="K192" s="5">
        <v>5380079</v>
      </c>
      <c r="L192" s="5">
        <v>6235752</v>
      </c>
      <c r="M192" s="5">
        <v>77</v>
      </c>
      <c r="N192" s="5">
        <v>8214338</v>
      </c>
      <c r="O192" s="5">
        <v>920585</v>
      </c>
      <c r="P192" s="5">
        <v>51906188</v>
      </c>
      <c r="Q192" s="5">
        <v>4537713</v>
      </c>
      <c r="R192" s="8">
        <v>360</v>
      </c>
      <c r="S192" s="5"/>
      <c r="T192" s="9" t="s">
        <v>19</v>
      </c>
      <c r="U192" s="5">
        <v>6921439</v>
      </c>
      <c r="V192" s="5">
        <v>75193</v>
      </c>
      <c r="W192" s="5">
        <v>392928</v>
      </c>
    </row>
    <row r="193" spans="1:23" ht="11.45" customHeight="1" x14ac:dyDescent="0.3">
      <c r="A193" s="3">
        <v>43008</v>
      </c>
      <c r="B193" s="5">
        <v>83783210</v>
      </c>
      <c r="C193" s="5">
        <v>51272</v>
      </c>
      <c r="D193" s="5">
        <v>343295</v>
      </c>
      <c r="E193" s="5">
        <v>38004</v>
      </c>
      <c r="F193" s="5">
        <v>614421</v>
      </c>
      <c r="G193" s="5">
        <v>3035835</v>
      </c>
      <c r="H193" s="5">
        <v>2169327</v>
      </c>
      <c r="I193" s="5">
        <v>14271673</v>
      </c>
      <c r="J193" s="5">
        <v>596600</v>
      </c>
      <c r="K193" s="5">
        <v>4736093</v>
      </c>
      <c r="L193" s="5">
        <v>5579736</v>
      </c>
      <c r="M193" s="5">
        <v>36</v>
      </c>
      <c r="N193" s="5">
        <v>7406576</v>
      </c>
      <c r="O193" s="5">
        <v>793210</v>
      </c>
      <c r="P193" s="5">
        <v>43815920</v>
      </c>
      <c r="Q193" s="5">
        <v>3933405</v>
      </c>
      <c r="R193" s="8">
        <v>300</v>
      </c>
      <c r="S193" s="5"/>
      <c r="T193" s="9" t="s">
        <v>19</v>
      </c>
      <c r="U193" s="5">
        <v>6739916</v>
      </c>
      <c r="V193" s="5">
        <v>72838</v>
      </c>
      <c r="W193" s="5">
        <v>351852</v>
      </c>
    </row>
    <row r="194" spans="1:23" ht="11.45" customHeight="1" x14ac:dyDescent="0.3">
      <c r="A194" s="3">
        <v>43039</v>
      </c>
      <c r="B194" s="5">
        <v>78951956</v>
      </c>
      <c r="C194" s="5">
        <v>52877</v>
      </c>
      <c r="D194" s="5">
        <v>324678</v>
      </c>
      <c r="E194" s="5">
        <v>35804</v>
      </c>
      <c r="F194" s="5">
        <v>667351</v>
      </c>
      <c r="G194" s="5">
        <v>3388352</v>
      </c>
      <c r="H194" s="5">
        <v>2290771</v>
      </c>
      <c r="I194" s="5">
        <v>13948050</v>
      </c>
      <c r="J194" s="5">
        <v>606326</v>
      </c>
      <c r="K194" s="5">
        <v>4808910</v>
      </c>
      <c r="L194" s="5">
        <v>5580384</v>
      </c>
      <c r="M194" s="5">
        <v>36</v>
      </c>
      <c r="N194" s="5">
        <v>7557757</v>
      </c>
      <c r="O194" s="5">
        <v>781294</v>
      </c>
      <c r="P194" s="5">
        <v>40053675</v>
      </c>
      <c r="Q194" s="5">
        <v>3863865</v>
      </c>
      <c r="R194" s="8">
        <v>360</v>
      </c>
      <c r="S194" s="5"/>
      <c r="T194" s="9" t="s">
        <v>19</v>
      </c>
      <c r="U194" s="5">
        <v>7654434</v>
      </c>
      <c r="V194" s="5">
        <v>59824</v>
      </c>
      <c r="W194" s="5">
        <v>329460</v>
      </c>
    </row>
    <row r="195" spans="1:23" ht="11.45" customHeight="1" x14ac:dyDescent="0.3">
      <c r="A195" s="3">
        <v>43069</v>
      </c>
      <c r="B195" s="5">
        <v>62328158</v>
      </c>
      <c r="C195" s="5">
        <v>43385</v>
      </c>
      <c r="D195" s="5">
        <v>258934</v>
      </c>
      <c r="E195" s="5">
        <v>32196</v>
      </c>
      <c r="F195" s="5">
        <v>519750</v>
      </c>
      <c r="G195" s="5">
        <v>3047914</v>
      </c>
      <c r="H195" s="5">
        <v>1968708</v>
      </c>
      <c r="I195" s="5">
        <v>10828108</v>
      </c>
      <c r="J195" s="5">
        <v>485666</v>
      </c>
      <c r="K195" s="5">
        <v>3946115</v>
      </c>
      <c r="L195" s="5">
        <v>4611600</v>
      </c>
      <c r="M195" s="5">
        <v>122</v>
      </c>
      <c r="N195" s="5">
        <v>6604910</v>
      </c>
      <c r="O195" s="5">
        <v>661884</v>
      </c>
      <c r="P195" s="5">
        <v>29927088</v>
      </c>
      <c r="Q195" s="5">
        <v>3207809</v>
      </c>
      <c r="R195" s="8">
        <v>300</v>
      </c>
      <c r="S195" s="5"/>
      <c r="T195" s="9" t="s">
        <v>19</v>
      </c>
      <c r="U195" s="5">
        <v>6760352</v>
      </c>
      <c r="V195" s="5">
        <v>59926</v>
      </c>
      <c r="W195" s="5">
        <v>233256</v>
      </c>
    </row>
    <row r="196" spans="1:23" ht="11.45" customHeight="1" x14ac:dyDescent="0.3">
      <c r="A196" s="3">
        <v>43100</v>
      </c>
      <c r="B196" s="5">
        <v>61307851</v>
      </c>
      <c r="C196" s="5">
        <v>44292</v>
      </c>
      <c r="D196" s="5">
        <v>248612</v>
      </c>
      <c r="E196" s="5">
        <v>31405</v>
      </c>
      <c r="F196" s="5">
        <v>708227</v>
      </c>
      <c r="G196" s="5">
        <v>3181686</v>
      </c>
      <c r="H196" s="5">
        <v>2004120</v>
      </c>
      <c r="I196" s="5">
        <v>10772913</v>
      </c>
      <c r="J196" s="5">
        <v>508762</v>
      </c>
      <c r="K196" s="5">
        <v>3962962</v>
      </c>
      <c r="L196" s="5">
        <v>4569276</v>
      </c>
      <c r="M196" s="5">
        <v>75</v>
      </c>
      <c r="N196" s="5">
        <v>6610222</v>
      </c>
      <c r="O196" s="5">
        <v>674626</v>
      </c>
      <c r="P196" s="5">
        <v>28996844</v>
      </c>
      <c r="Q196" s="5">
        <v>3223941</v>
      </c>
      <c r="R196" s="8">
        <v>372</v>
      </c>
      <c r="S196" s="5"/>
      <c r="T196" s="9" t="s">
        <v>19</v>
      </c>
      <c r="U196" s="5">
        <v>6962162</v>
      </c>
      <c r="V196" s="5">
        <v>58530</v>
      </c>
      <c r="W196" s="5">
        <v>247872</v>
      </c>
    </row>
    <row r="197" spans="1:23" ht="11.45" customHeight="1" x14ac:dyDescent="0.3">
      <c r="A197" s="3">
        <v>43131</v>
      </c>
      <c r="B197" s="5">
        <v>70917006</v>
      </c>
      <c r="C197" s="5">
        <v>56502</v>
      </c>
      <c r="D197" s="5">
        <v>258460</v>
      </c>
      <c r="E197" s="5">
        <v>34053</v>
      </c>
      <c r="F197" s="5">
        <v>465163</v>
      </c>
      <c r="G197" s="5">
        <v>3408733</v>
      </c>
      <c r="H197" s="5">
        <v>2313252</v>
      </c>
      <c r="I197" s="5">
        <v>12939815</v>
      </c>
      <c r="J197" s="5">
        <v>603434</v>
      </c>
      <c r="K197" s="5">
        <v>4637293</v>
      </c>
      <c r="L197" s="5">
        <v>4861908</v>
      </c>
      <c r="M197" s="5">
        <v>42</v>
      </c>
      <c r="N197" s="5">
        <v>7058413</v>
      </c>
      <c r="O197" s="5">
        <v>861225</v>
      </c>
      <c r="P197" s="5">
        <v>30138335</v>
      </c>
      <c r="Q197" s="5">
        <v>3956486</v>
      </c>
      <c r="R197" s="8">
        <v>330</v>
      </c>
      <c r="S197" s="5"/>
      <c r="T197" s="9" t="s">
        <v>19</v>
      </c>
      <c r="U197" s="5">
        <v>6746365</v>
      </c>
      <c r="V197" s="5">
        <v>56330</v>
      </c>
      <c r="W197" s="5">
        <v>271608</v>
      </c>
    </row>
    <row r="198" spans="1:23" ht="11.45" customHeight="1" x14ac:dyDescent="0.3">
      <c r="A198" s="3">
        <v>43159</v>
      </c>
      <c r="B198" s="5">
        <v>49385541</v>
      </c>
      <c r="C198" s="5">
        <v>36028</v>
      </c>
      <c r="D198" s="5">
        <v>196142</v>
      </c>
      <c r="E198" s="5">
        <v>25046</v>
      </c>
      <c r="F198" s="5">
        <v>429859</v>
      </c>
      <c r="G198" s="5">
        <v>2542843</v>
      </c>
      <c r="H198" s="5">
        <v>1608354</v>
      </c>
      <c r="I198" s="5">
        <v>8410227</v>
      </c>
      <c r="J198" s="5">
        <v>407285</v>
      </c>
      <c r="K198" s="5">
        <v>3363159</v>
      </c>
      <c r="L198" s="5">
        <v>3752412</v>
      </c>
      <c r="M198" s="5">
        <v>24</v>
      </c>
      <c r="N198" s="5">
        <v>5544702</v>
      </c>
      <c r="O198" s="5">
        <v>604463</v>
      </c>
      <c r="P198" s="5">
        <v>22074934</v>
      </c>
      <c r="Q198" s="5">
        <v>2817032</v>
      </c>
      <c r="R198" s="8">
        <v>139</v>
      </c>
      <c r="S198" s="5"/>
      <c r="T198" s="9" t="s">
        <v>19</v>
      </c>
      <c r="U198" s="5">
        <v>5588296</v>
      </c>
      <c r="V198" s="5">
        <v>48753</v>
      </c>
      <c r="W198" s="5">
        <v>197292</v>
      </c>
    </row>
    <row r="199" spans="1:23" ht="11.45" customHeight="1" x14ac:dyDescent="0.3">
      <c r="A199" s="3">
        <v>43190</v>
      </c>
      <c r="B199" s="5">
        <v>72093346</v>
      </c>
      <c r="C199" s="5">
        <v>53585</v>
      </c>
      <c r="D199" s="5">
        <v>292695</v>
      </c>
      <c r="E199" s="5">
        <v>39926</v>
      </c>
      <c r="F199" s="5">
        <v>537323</v>
      </c>
      <c r="G199" s="5">
        <v>3693010</v>
      </c>
      <c r="H199" s="5">
        <v>2377164</v>
      </c>
      <c r="I199" s="5">
        <v>12360780</v>
      </c>
      <c r="J199" s="5">
        <v>589514</v>
      </c>
      <c r="K199" s="5">
        <v>5073032</v>
      </c>
      <c r="L199" s="5">
        <v>4818168</v>
      </c>
      <c r="M199" s="5">
        <v>48</v>
      </c>
      <c r="N199" s="5">
        <v>8174821</v>
      </c>
      <c r="O199" s="5">
        <v>868533</v>
      </c>
      <c r="P199" s="5">
        <v>33264997</v>
      </c>
      <c r="Q199" s="5">
        <v>4115674</v>
      </c>
      <c r="R199" s="8">
        <v>415</v>
      </c>
      <c r="S199" s="5"/>
      <c r="T199" s="9" t="s">
        <v>19</v>
      </c>
      <c r="U199" s="5">
        <v>8408764</v>
      </c>
      <c r="V199" s="5">
        <v>68332</v>
      </c>
      <c r="W199" s="5">
        <v>228360</v>
      </c>
    </row>
    <row r="200" spans="1:23" ht="11.45" customHeight="1" x14ac:dyDescent="0.3">
      <c r="A200" s="3">
        <v>43220</v>
      </c>
      <c r="B200" s="5">
        <v>76541095</v>
      </c>
      <c r="C200" s="5">
        <v>54154</v>
      </c>
      <c r="D200" s="5">
        <v>313870</v>
      </c>
      <c r="E200" s="5">
        <v>34560</v>
      </c>
      <c r="F200" s="5">
        <v>584423</v>
      </c>
      <c r="G200" s="5">
        <v>3668756</v>
      </c>
      <c r="H200" s="5">
        <v>2425540</v>
      </c>
      <c r="I200" s="5">
        <v>13059549</v>
      </c>
      <c r="J200" s="5">
        <v>616457</v>
      </c>
      <c r="K200" s="5">
        <v>5366944</v>
      </c>
      <c r="L200" s="5">
        <v>5123640</v>
      </c>
      <c r="M200" s="5">
        <v>6</v>
      </c>
      <c r="N200" s="5">
        <v>8325838</v>
      </c>
      <c r="O200" s="5">
        <v>895745</v>
      </c>
      <c r="P200" s="5">
        <v>34408357</v>
      </c>
      <c r="Q200" s="5">
        <v>4225379</v>
      </c>
      <c r="R200" s="8">
        <v>270</v>
      </c>
      <c r="S200" s="5"/>
      <c r="T200" s="9" t="s">
        <v>19</v>
      </c>
      <c r="U200" s="5">
        <v>8052121</v>
      </c>
      <c r="V200" s="5">
        <v>63387</v>
      </c>
      <c r="W200" s="5">
        <v>262452</v>
      </c>
    </row>
    <row r="201" spans="1:23" ht="11.45" customHeight="1" x14ac:dyDescent="0.3">
      <c r="A201" s="3">
        <v>43251</v>
      </c>
      <c r="B201" s="5">
        <v>110993206</v>
      </c>
      <c r="C201" s="5">
        <v>84605</v>
      </c>
      <c r="D201" s="5">
        <v>443998</v>
      </c>
      <c r="E201" s="5">
        <v>48849</v>
      </c>
      <c r="F201" s="5">
        <v>911467</v>
      </c>
      <c r="G201" s="5">
        <v>4963231</v>
      </c>
      <c r="H201" s="5">
        <v>3293545</v>
      </c>
      <c r="I201" s="5">
        <v>17999570</v>
      </c>
      <c r="J201" s="5">
        <v>802808</v>
      </c>
      <c r="K201" s="5">
        <v>7277589</v>
      </c>
      <c r="L201" s="5">
        <v>6116436</v>
      </c>
      <c r="M201" s="5">
        <v>304</v>
      </c>
      <c r="N201" s="5">
        <v>11496762</v>
      </c>
      <c r="O201" s="5">
        <v>1232092</v>
      </c>
      <c r="P201" s="5">
        <v>52087844</v>
      </c>
      <c r="Q201" s="5">
        <v>5812557</v>
      </c>
      <c r="R201" s="8">
        <v>448</v>
      </c>
      <c r="S201" s="5"/>
      <c r="T201" s="9" t="s">
        <v>19</v>
      </c>
      <c r="U201" s="5">
        <v>11587018</v>
      </c>
      <c r="V201" s="5">
        <v>99264</v>
      </c>
      <c r="W201" s="5">
        <v>455748</v>
      </c>
    </row>
    <row r="202" spans="1:23" ht="11.45" customHeight="1" x14ac:dyDescent="0.3">
      <c r="A202" s="3">
        <v>43281</v>
      </c>
      <c r="B202" s="5">
        <v>86497712</v>
      </c>
      <c r="C202" s="5">
        <v>59092</v>
      </c>
      <c r="D202" s="5">
        <v>350875</v>
      </c>
      <c r="E202" s="5">
        <v>38057</v>
      </c>
      <c r="F202" s="5">
        <v>614761</v>
      </c>
      <c r="G202" s="5">
        <v>3605567</v>
      </c>
      <c r="H202" s="5">
        <v>2285881</v>
      </c>
      <c r="I202" s="5">
        <v>13513244</v>
      </c>
      <c r="J202" s="5">
        <v>597386</v>
      </c>
      <c r="K202" s="5">
        <v>4997686</v>
      </c>
      <c r="L202" s="5">
        <v>5013036</v>
      </c>
      <c r="M202" s="5">
        <v>17</v>
      </c>
      <c r="N202" s="5">
        <v>8417791</v>
      </c>
      <c r="O202" s="5">
        <v>852269</v>
      </c>
      <c r="P202" s="5">
        <v>41952813</v>
      </c>
      <c r="Q202" s="5">
        <v>4192515</v>
      </c>
      <c r="R202" s="8">
        <v>249</v>
      </c>
      <c r="S202" s="5"/>
      <c r="T202" s="9" t="s">
        <v>19</v>
      </c>
      <c r="U202" s="5">
        <v>8632851</v>
      </c>
      <c r="V202" s="5">
        <v>77080</v>
      </c>
      <c r="W202" s="5">
        <v>718308</v>
      </c>
    </row>
    <row r="203" spans="1:23" ht="11.45" customHeight="1" x14ac:dyDescent="0.3">
      <c r="A203" s="3">
        <v>43312</v>
      </c>
      <c r="B203" s="5">
        <v>99176027</v>
      </c>
      <c r="C203" s="5">
        <v>64512</v>
      </c>
      <c r="D203" s="5">
        <v>342030</v>
      </c>
      <c r="E203" s="5">
        <v>34403</v>
      </c>
      <c r="F203" s="5">
        <v>631969</v>
      </c>
      <c r="G203" s="5">
        <v>3536954</v>
      </c>
      <c r="H203" s="5">
        <v>2407521</v>
      </c>
      <c r="I203" s="5">
        <v>15330454</v>
      </c>
      <c r="J203" s="5">
        <v>657493</v>
      </c>
      <c r="K203" s="5">
        <v>5356543</v>
      </c>
      <c r="L203" s="5">
        <v>5197872</v>
      </c>
      <c r="M203" s="5">
        <v>0</v>
      </c>
      <c r="N203" s="5">
        <v>8792587</v>
      </c>
      <c r="O203" s="5">
        <v>913108</v>
      </c>
      <c r="P203" s="5">
        <v>49074668</v>
      </c>
      <c r="Q203" s="5">
        <v>4590547</v>
      </c>
      <c r="R203" s="8">
        <v>292</v>
      </c>
      <c r="S203" s="5"/>
      <c r="T203" s="9" t="s">
        <v>19</v>
      </c>
      <c r="U203" s="5">
        <v>8223428</v>
      </c>
      <c r="V203" s="5">
        <v>80100</v>
      </c>
      <c r="W203" s="5">
        <v>854928</v>
      </c>
    </row>
    <row r="204" spans="1:23" ht="11.45" customHeight="1" x14ac:dyDescent="0.3">
      <c r="A204" s="3">
        <v>43343</v>
      </c>
      <c r="B204" s="5">
        <v>99265352</v>
      </c>
      <c r="C204" s="5">
        <v>61548</v>
      </c>
      <c r="D204" s="5">
        <v>349380</v>
      </c>
      <c r="E204" s="5">
        <v>36048</v>
      </c>
      <c r="F204" s="5">
        <v>496197</v>
      </c>
      <c r="G204" s="5">
        <v>3356852</v>
      </c>
      <c r="H204" s="5">
        <v>2311189</v>
      </c>
      <c r="I204" s="5">
        <v>14947002</v>
      </c>
      <c r="J204" s="5">
        <v>656985</v>
      </c>
      <c r="K204" s="5">
        <v>5140837</v>
      </c>
      <c r="L204" s="5">
        <v>5527380</v>
      </c>
      <c r="M204" s="5">
        <v>89</v>
      </c>
      <c r="N204" s="5">
        <v>8251376</v>
      </c>
      <c r="O204" s="5">
        <v>872569</v>
      </c>
      <c r="P204" s="5">
        <v>50638967</v>
      </c>
      <c r="Q204" s="5">
        <v>4465913</v>
      </c>
      <c r="R204" s="8">
        <v>475</v>
      </c>
      <c r="S204" s="5"/>
      <c r="T204" s="9" t="s">
        <v>19</v>
      </c>
      <c r="U204" s="5">
        <v>6832777</v>
      </c>
      <c r="V204" s="5">
        <v>73184</v>
      </c>
      <c r="W204" s="5">
        <v>888132</v>
      </c>
    </row>
    <row r="205" spans="1:23" ht="11.45" customHeight="1" x14ac:dyDescent="0.3">
      <c r="A205" s="3">
        <v>43373</v>
      </c>
      <c r="B205" s="5">
        <v>78197839</v>
      </c>
      <c r="C205" s="5">
        <v>52035</v>
      </c>
      <c r="D205" s="5">
        <v>261242</v>
      </c>
      <c r="E205" s="5">
        <v>27524</v>
      </c>
      <c r="F205" s="5">
        <v>456308</v>
      </c>
      <c r="G205" s="5">
        <v>2889877</v>
      </c>
      <c r="H205" s="5">
        <v>1921246</v>
      </c>
      <c r="I205" s="5">
        <v>12227925</v>
      </c>
      <c r="J205" s="5">
        <v>552782</v>
      </c>
      <c r="K205" s="5">
        <v>4430509</v>
      </c>
      <c r="L205" s="5">
        <v>4425552</v>
      </c>
      <c r="M205" s="5">
        <v>10</v>
      </c>
      <c r="N205" s="5">
        <v>7024145</v>
      </c>
      <c r="O205" s="5">
        <v>714877</v>
      </c>
      <c r="P205" s="5">
        <v>38816662</v>
      </c>
      <c r="Q205" s="5">
        <v>3634520</v>
      </c>
      <c r="R205" s="5">
        <v>175</v>
      </c>
      <c r="S205" s="5"/>
      <c r="T205" s="9" t="s">
        <v>19</v>
      </c>
      <c r="U205" s="5">
        <v>6121878</v>
      </c>
      <c r="V205" s="5">
        <v>68344</v>
      </c>
      <c r="W205" s="5">
        <v>694296</v>
      </c>
    </row>
    <row r="206" spans="1:23" ht="11.45" customHeight="1" x14ac:dyDescent="0.3">
      <c r="A206" s="3">
        <v>43404</v>
      </c>
      <c r="B206" s="5">
        <v>84940413</v>
      </c>
      <c r="C206" s="5">
        <v>65168</v>
      </c>
      <c r="D206" s="5">
        <v>282193</v>
      </c>
      <c r="E206" s="5">
        <v>33641</v>
      </c>
      <c r="F206" s="5">
        <v>691313</v>
      </c>
      <c r="G206" s="5">
        <v>3664817</v>
      </c>
      <c r="H206" s="5">
        <v>2309746</v>
      </c>
      <c r="I206" s="5">
        <v>13452849</v>
      </c>
      <c r="J206" s="5">
        <v>639542</v>
      </c>
      <c r="K206" s="5">
        <v>5282994</v>
      </c>
      <c r="L206" s="5">
        <v>4943844</v>
      </c>
      <c r="M206" s="5">
        <v>112</v>
      </c>
      <c r="N206" s="5">
        <v>8362826</v>
      </c>
      <c r="O206" s="5">
        <v>831868</v>
      </c>
      <c r="P206" s="5">
        <v>40755343</v>
      </c>
      <c r="Q206" s="5">
        <v>4072564</v>
      </c>
      <c r="R206" s="5">
        <v>290</v>
      </c>
      <c r="S206" s="5"/>
      <c r="T206" s="9" t="s">
        <v>19</v>
      </c>
      <c r="U206" s="5">
        <v>8014042</v>
      </c>
      <c r="V206" s="5">
        <v>70668</v>
      </c>
      <c r="W206" s="5">
        <v>727560</v>
      </c>
    </row>
    <row r="207" spans="1:23" ht="11.45" customHeight="1" x14ac:dyDescent="0.3">
      <c r="A207" s="3">
        <v>43434</v>
      </c>
      <c r="B207" s="5">
        <v>65928110</v>
      </c>
      <c r="C207" s="5">
        <v>51310</v>
      </c>
      <c r="D207" s="5">
        <v>196499</v>
      </c>
      <c r="E207" s="5">
        <v>33412</v>
      </c>
      <c r="F207" s="5">
        <v>571532</v>
      </c>
      <c r="G207" s="5">
        <v>3044220</v>
      </c>
      <c r="H207" s="5">
        <v>1846654</v>
      </c>
      <c r="I207" s="5">
        <v>10155806</v>
      </c>
      <c r="J207" s="5">
        <v>499438</v>
      </c>
      <c r="K207" s="5">
        <v>4188068</v>
      </c>
      <c r="L207" s="5">
        <v>4300116</v>
      </c>
      <c r="M207" s="5">
        <v>145</v>
      </c>
      <c r="N207" s="5">
        <v>6794382</v>
      </c>
      <c r="O207" s="5">
        <v>675610</v>
      </c>
      <c r="P207" s="5">
        <v>30841273</v>
      </c>
      <c r="Q207" s="5">
        <v>3230147</v>
      </c>
      <c r="R207" s="5">
        <v>265</v>
      </c>
      <c r="S207" s="5"/>
      <c r="T207" s="9" t="s">
        <v>19</v>
      </c>
      <c r="U207" s="5">
        <v>6697267</v>
      </c>
      <c r="V207" s="5">
        <v>57003</v>
      </c>
      <c r="W207" s="5">
        <v>603024</v>
      </c>
    </row>
    <row r="208" spans="1:23" ht="11.45" customHeight="1" x14ac:dyDescent="0.3">
      <c r="A208" s="3">
        <v>43465</v>
      </c>
      <c r="B208" s="5">
        <v>61105568</v>
      </c>
      <c r="C208" s="5">
        <v>49484</v>
      </c>
      <c r="D208" s="5">
        <v>219000</v>
      </c>
      <c r="E208" s="5">
        <v>22819</v>
      </c>
      <c r="F208" s="5">
        <v>685866</v>
      </c>
      <c r="G208" s="5">
        <v>2979899</v>
      </c>
      <c r="H208" s="5">
        <v>1825237</v>
      </c>
      <c r="I208" s="5">
        <v>10074926</v>
      </c>
      <c r="J208" s="5">
        <v>495251</v>
      </c>
      <c r="K208" s="5">
        <v>4047388</v>
      </c>
      <c r="L208" s="5">
        <v>3563604</v>
      </c>
      <c r="M208" s="5">
        <v>4</v>
      </c>
      <c r="N208" s="5">
        <v>6617814</v>
      </c>
      <c r="O208" s="5">
        <v>667768</v>
      </c>
      <c r="P208" s="5">
        <v>27943019</v>
      </c>
      <c r="Q208" s="5">
        <v>3138547</v>
      </c>
      <c r="R208" s="5">
        <v>299</v>
      </c>
      <c r="S208" s="5"/>
      <c r="T208" s="9" t="s">
        <v>19</v>
      </c>
      <c r="U208" s="5">
        <v>6508621</v>
      </c>
      <c r="V208" s="5">
        <v>58308</v>
      </c>
      <c r="W208" s="5">
        <v>415548</v>
      </c>
    </row>
    <row r="209" spans="1:23" ht="11.45" customHeight="1" x14ac:dyDescent="0.3">
      <c r="A209" s="3">
        <v>43496</v>
      </c>
      <c r="B209" s="5">
        <v>76318154</v>
      </c>
      <c r="C209" s="5">
        <v>58579</v>
      </c>
      <c r="D209" s="5">
        <v>217421</v>
      </c>
      <c r="E209" s="5">
        <v>36485</v>
      </c>
      <c r="F209" s="5">
        <v>557863</v>
      </c>
      <c r="G209" s="5">
        <v>3453784</v>
      </c>
      <c r="H209" s="5">
        <v>2273574</v>
      </c>
      <c r="I209" s="5">
        <v>12608439</v>
      </c>
      <c r="J209" s="5">
        <v>620138</v>
      </c>
      <c r="K209" s="5">
        <v>4890463</v>
      </c>
      <c r="L209" s="5">
        <v>4737480</v>
      </c>
      <c r="M209" s="5">
        <v>155</v>
      </c>
      <c r="N209" s="5">
        <v>7532562</v>
      </c>
      <c r="O209" s="5">
        <v>898449</v>
      </c>
      <c r="P209" s="5">
        <v>31371203</v>
      </c>
      <c r="Q209" s="5">
        <v>4038960</v>
      </c>
      <c r="R209" s="5">
        <v>317</v>
      </c>
      <c r="S209" s="5"/>
      <c r="T209" s="9" t="s">
        <v>19</v>
      </c>
      <c r="U209" s="5">
        <v>7022528</v>
      </c>
      <c r="V209" s="5">
        <v>62997</v>
      </c>
      <c r="W209" s="5">
        <v>656364</v>
      </c>
    </row>
    <row r="210" spans="1:23" ht="11.45" customHeight="1" x14ac:dyDescent="0.3">
      <c r="A210" s="3">
        <v>43524</v>
      </c>
      <c r="B210" s="5">
        <v>48484342</v>
      </c>
      <c r="C210" s="5">
        <v>39005</v>
      </c>
      <c r="D210" s="5">
        <v>146615</v>
      </c>
      <c r="E210" s="5">
        <v>20487</v>
      </c>
      <c r="F210" s="5">
        <v>418485</v>
      </c>
      <c r="G210" s="5">
        <v>2385972</v>
      </c>
      <c r="H210" s="5">
        <v>1452413</v>
      </c>
      <c r="I210" s="5">
        <v>7585869</v>
      </c>
      <c r="J210" s="5">
        <v>395997</v>
      </c>
      <c r="K210" s="5">
        <v>3191687</v>
      </c>
      <c r="L210" s="5">
        <v>2990496</v>
      </c>
      <c r="M210" s="5">
        <v>60</v>
      </c>
      <c r="N210" s="5">
        <v>5462879</v>
      </c>
      <c r="O210" s="5">
        <v>573539</v>
      </c>
      <c r="P210" s="5">
        <v>21230394</v>
      </c>
      <c r="Q210" s="5">
        <v>2610529</v>
      </c>
      <c r="R210" s="5">
        <v>227</v>
      </c>
      <c r="S210" s="5"/>
      <c r="T210" s="9" t="s">
        <v>19</v>
      </c>
      <c r="U210" s="5">
        <v>5233234</v>
      </c>
      <c r="V210" s="5">
        <v>49186</v>
      </c>
      <c r="W210" s="5">
        <v>359940</v>
      </c>
    </row>
    <row r="211" spans="1:23" ht="11.45" customHeight="1" x14ac:dyDescent="0.3">
      <c r="A211" s="3">
        <v>43555</v>
      </c>
      <c r="B211" s="5">
        <v>81359822</v>
      </c>
      <c r="C211" s="5">
        <v>63915</v>
      </c>
      <c r="D211" s="5">
        <v>250046</v>
      </c>
      <c r="E211" s="5">
        <v>35346</v>
      </c>
      <c r="F211" s="5">
        <v>684343</v>
      </c>
      <c r="G211" s="5">
        <v>3851408</v>
      </c>
      <c r="H211" s="5">
        <v>2457006</v>
      </c>
      <c r="I211" s="5">
        <v>12339485</v>
      </c>
      <c r="J211" s="5">
        <v>621183</v>
      </c>
      <c r="K211" s="5">
        <v>5611255</v>
      </c>
      <c r="L211" s="5">
        <v>4049436</v>
      </c>
      <c r="M211" s="5">
        <v>102</v>
      </c>
      <c r="N211" s="5">
        <v>8971105</v>
      </c>
      <c r="O211" s="5">
        <v>962779</v>
      </c>
      <c r="P211" s="5">
        <v>36130590</v>
      </c>
      <c r="Q211" s="5">
        <v>4322743</v>
      </c>
      <c r="R211" s="5">
        <v>231</v>
      </c>
      <c r="S211" s="5"/>
      <c r="T211" s="9" t="s">
        <v>19</v>
      </c>
      <c r="U211" s="5">
        <v>8536239</v>
      </c>
      <c r="V211" s="5">
        <v>48067</v>
      </c>
      <c r="W211" s="5">
        <v>540432</v>
      </c>
    </row>
    <row r="212" spans="1:23" ht="11.45" customHeight="1" x14ac:dyDescent="0.3">
      <c r="A212" s="3">
        <v>43585</v>
      </c>
      <c r="B212" s="5">
        <v>92200549</v>
      </c>
      <c r="C212" s="5">
        <v>70291</v>
      </c>
      <c r="D212" s="5">
        <v>269634</v>
      </c>
      <c r="E212" s="5">
        <v>33445</v>
      </c>
      <c r="F212" s="5">
        <v>750269</v>
      </c>
      <c r="G212" s="5">
        <v>4069685</v>
      </c>
      <c r="H212" s="5">
        <v>2687510</v>
      </c>
      <c r="I212" s="5">
        <v>13474403</v>
      </c>
      <c r="J212" s="5">
        <v>680932</v>
      </c>
      <c r="K212" s="5">
        <v>6121269</v>
      </c>
      <c r="L212" s="5">
        <v>4827768</v>
      </c>
      <c r="M212" s="5">
        <v>47</v>
      </c>
      <c r="N212" s="5">
        <v>9810934</v>
      </c>
      <c r="O212" s="5">
        <v>1043877</v>
      </c>
      <c r="P212" s="5">
        <v>40868777</v>
      </c>
      <c r="Q212" s="5">
        <v>4727748</v>
      </c>
      <c r="R212" s="5">
        <v>224</v>
      </c>
      <c r="S212" s="5"/>
      <c r="T212" s="9" t="s">
        <v>19</v>
      </c>
      <c r="U212" s="5">
        <v>9053151</v>
      </c>
      <c r="V212" s="5">
        <v>56099</v>
      </c>
      <c r="W212" s="5">
        <v>803052</v>
      </c>
    </row>
    <row r="213" spans="1:23" ht="11.45" customHeight="1" x14ac:dyDescent="0.3">
      <c r="A213" s="3">
        <v>43616</v>
      </c>
      <c r="B213" s="5">
        <v>89959957</v>
      </c>
      <c r="C213" s="5">
        <v>67049</v>
      </c>
      <c r="D213" s="5">
        <v>251985</v>
      </c>
      <c r="E213" s="5">
        <v>38812</v>
      </c>
      <c r="F213" s="5">
        <v>715063</v>
      </c>
      <c r="G213" s="5">
        <v>3912784</v>
      </c>
      <c r="H213" s="5">
        <v>2543437</v>
      </c>
      <c r="I213" s="5">
        <v>12938016</v>
      </c>
      <c r="J213" s="5">
        <v>629719</v>
      </c>
      <c r="K213" s="5">
        <v>5622377</v>
      </c>
      <c r="L213" s="5">
        <v>4432704</v>
      </c>
      <c r="M213" s="5">
        <v>12</v>
      </c>
      <c r="N213" s="5">
        <v>9380694</v>
      </c>
      <c r="O213" s="5">
        <v>978680</v>
      </c>
      <c r="P213" s="5">
        <v>40363529</v>
      </c>
      <c r="Q213" s="5">
        <v>4469752</v>
      </c>
      <c r="R213" s="5">
        <v>297</v>
      </c>
      <c r="S213" s="5"/>
      <c r="T213" s="9" t="s">
        <v>19</v>
      </c>
      <c r="U213" s="5">
        <v>8552947</v>
      </c>
      <c r="V213" s="5">
        <v>56555</v>
      </c>
      <c r="W213" s="5">
        <v>695772</v>
      </c>
    </row>
    <row r="214" spans="1:23" ht="11.45" customHeight="1" x14ac:dyDescent="0.3">
      <c r="A214" s="3">
        <v>43646</v>
      </c>
      <c r="B214" s="5">
        <v>83977723</v>
      </c>
      <c r="C214" s="5">
        <v>65853</v>
      </c>
      <c r="D214" s="5">
        <v>265113</v>
      </c>
      <c r="E214" s="5">
        <v>31781</v>
      </c>
      <c r="F214" s="5">
        <v>807816</v>
      </c>
      <c r="G214" s="5">
        <v>3422929</v>
      </c>
      <c r="H214" s="5">
        <v>2226132</v>
      </c>
      <c r="I214" s="5">
        <v>12081922</v>
      </c>
      <c r="J214" s="5">
        <v>563070</v>
      </c>
      <c r="K214" s="5">
        <v>4972552</v>
      </c>
      <c r="L214" s="5">
        <v>4013496</v>
      </c>
      <c r="M214" s="5">
        <v>62</v>
      </c>
      <c r="N214" s="5">
        <v>8499809</v>
      </c>
      <c r="O214" s="5">
        <v>846256</v>
      </c>
      <c r="P214" s="5">
        <v>39047553</v>
      </c>
      <c r="Q214" s="5">
        <v>3955263</v>
      </c>
      <c r="R214" s="5">
        <v>199</v>
      </c>
      <c r="S214" s="5"/>
      <c r="T214" s="9" t="s">
        <v>19</v>
      </c>
      <c r="U214" s="5">
        <v>7911258</v>
      </c>
      <c r="V214" s="5">
        <v>51154</v>
      </c>
      <c r="W214" s="5">
        <v>634236</v>
      </c>
    </row>
    <row r="215" spans="1:23" ht="11.45" customHeight="1" x14ac:dyDescent="0.3">
      <c r="A215" s="3">
        <v>43677</v>
      </c>
      <c r="B215" s="5">
        <v>101767678</v>
      </c>
      <c r="C215" s="5">
        <v>67864</v>
      </c>
      <c r="D215" s="5">
        <v>277746</v>
      </c>
      <c r="E215" s="5">
        <v>34828</v>
      </c>
      <c r="F215" s="5">
        <v>830194</v>
      </c>
      <c r="G215" s="5">
        <v>3602755</v>
      </c>
      <c r="H215" s="5">
        <v>2435915</v>
      </c>
      <c r="I215" s="5">
        <v>13886252</v>
      </c>
      <c r="J215" s="5">
        <v>666415</v>
      </c>
      <c r="K215" s="5">
        <v>5491676</v>
      </c>
      <c r="L215" s="5">
        <v>4674888</v>
      </c>
      <c r="M215" s="5">
        <v>125</v>
      </c>
      <c r="N215" s="5">
        <v>9178115</v>
      </c>
      <c r="O215" s="5">
        <v>946084</v>
      </c>
      <c r="P215" s="5">
        <v>46967477</v>
      </c>
      <c r="Q215" s="5">
        <v>4490138</v>
      </c>
      <c r="R215" s="5">
        <v>377</v>
      </c>
      <c r="S215" s="5"/>
      <c r="T215" s="9" t="s">
        <v>19</v>
      </c>
      <c r="U215" s="5">
        <v>7915867</v>
      </c>
      <c r="V215" s="5">
        <v>49142</v>
      </c>
      <c r="W215" s="5">
        <v>823188</v>
      </c>
    </row>
    <row r="216" spans="1:23" ht="11.45" customHeight="1" x14ac:dyDescent="0.3">
      <c r="A216" s="3">
        <v>43708</v>
      </c>
      <c r="B216" s="5">
        <v>96889624</v>
      </c>
      <c r="C216" s="5">
        <v>69313</v>
      </c>
      <c r="D216" s="5">
        <v>285697</v>
      </c>
      <c r="E216" s="5">
        <v>31014</v>
      </c>
      <c r="F216" s="5">
        <v>679665</v>
      </c>
      <c r="G216" s="5">
        <v>3277064</v>
      </c>
      <c r="H216" s="5">
        <v>2256004</v>
      </c>
      <c r="I216" s="5">
        <v>13199709</v>
      </c>
      <c r="J216" s="5">
        <v>608404</v>
      </c>
      <c r="K216" s="5">
        <v>5025672</v>
      </c>
      <c r="L216" s="5">
        <v>4039620</v>
      </c>
      <c r="M216" s="5">
        <v>27</v>
      </c>
      <c r="N216" s="5">
        <v>8365261</v>
      </c>
      <c r="O216" s="5">
        <v>882991</v>
      </c>
      <c r="P216" s="5">
        <v>46051763</v>
      </c>
      <c r="Q216" s="5">
        <v>4240671</v>
      </c>
      <c r="R216" s="5">
        <v>353</v>
      </c>
      <c r="S216" s="5"/>
      <c r="T216" s="9" t="s">
        <v>19</v>
      </c>
      <c r="U216" s="5">
        <v>6411329</v>
      </c>
      <c r="V216" s="5">
        <v>56318</v>
      </c>
      <c r="W216" s="5">
        <v>759492</v>
      </c>
    </row>
    <row r="217" spans="1:23" ht="11.45" customHeight="1" x14ac:dyDescent="0.3">
      <c r="A217" s="3">
        <v>43738</v>
      </c>
      <c r="B217" s="6">
        <v>87197907</v>
      </c>
      <c r="C217" s="6">
        <v>65828</v>
      </c>
      <c r="D217" s="6">
        <v>240680</v>
      </c>
      <c r="E217" s="6">
        <v>26512</v>
      </c>
      <c r="F217" s="6">
        <v>669692</v>
      </c>
      <c r="G217" s="6">
        <v>3133869</v>
      </c>
      <c r="H217" s="6">
        <v>2110509</v>
      </c>
      <c r="I217" s="6">
        <v>12004846</v>
      </c>
      <c r="J217" s="6">
        <v>573737</v>
      </c>
      <c r="K217" s="6">
        <v>4776883</v>
      </c>
      <c r="L217" s="6">
        <v>3936972</v>
      </c>
      <c r="M217" s="6">
        <v>34</v>
      </c>
      <c r="N217" s="6">
        <v>8031553</v>
      </c>
      <c r="O217" s="6">
        <v>788989</v>
      </c>
      <c r="P217" s="6">
        <v>41086431</v>
      </c>
      <c r="Q217" s="6">
        <v>3831199</v>
      </c>
      <c r="R217" s="6">
        <v>268</v>
      </c>
      <c r="S217" s="7"/>
      <c r="T217" s="9" t="s">
        <v>19</v>
      </c>
      <c r="U217" s="6">
        <v>6545648</v>
      </c>
      <c r="V217" s="6">
        <v>68174</v>
      </c>
      <c r="W217" s="5">
        <v>667560</v>
      </c>
    </row>
    <row r="218" spans="1:23" ht="11.45" customHeight="1" x14ac:dyDescent="0.3">
      <c r="A218" s="3">
        <v>43769</v>
      </c>
      <c r="B218" s="7">
        <v>82880111</v>
      </c>
      <c r="C218" s="6">
        <v>74544</v>
      </c>
      <c r="D218" s="6">
        <v>239130</v>
      </c>
      <c r="E218" s="6">
        <v>31902</v>
      </c>
      <c r="F218" s="6">
        <v>744458</v>
      </c>
      <c r="G218" s="6">
        <v>3435045</v>
      </c>
      <c r="H218" s="6">
        <v>2164563</v>
      </c>
      <c r="I218" s="6">
        <v>11624789</v>
      </c>
      <c r="J218" s="6">
        <v>579078</v>
      </c>
      <c r="K218" s="6">
        <v>4896635</v>
      </c>
      <c r="L218" s="6">
        <v>4266204</v>
      </c>
      <c r="M218" s="6">
        <v>119</v>
      </c>
      <c r="N218" s="6">
        <v>8356377</v>
      </c>
      <c r="O218" s="6">
        <v>800713</v>
      </c>
      <c r="P218" s="6">
        <v>38095069</v>
      </c>
      <c r="Q218" s="6">
        <v>3778100</v>
      </c>
      <c r="R218" s="6">
        <v>376</v>
      </c>
      <c r="S218" s="7"/>
      <c r="T218" s="9" t="s">
        <v>19</v>
      </c>
      <c r="U218" s="6">
        <v>7336719</v>
      </c>
      <c r="V218" s="6">
        <v>82028</v>
      </c>
      <c r="W218" s="5">
        <v>706788</v>
      </c>
    </row>
    <row r="219" spans="1:23" ht="11.45" customHeight="1" x14ac:dyDescent="0.3">
      <c r="A219" s="3">
        <v>43799</v>
      </c>
      <c r="B219" s="7">
        <v>67023801</v>
      </c>
      <c r="C219" s="6">
        <v>52871</v>
      </c>
      <c r="D219" s="6">
        <v>214225</v>
      </c>
      <c r="E219" s="6">
        <v>29543</v>
      </c>
      <c r="F219" s="6">
        <v>717728</v>
      </c>
      <c r="G219" s="6">
        <v>2954434</v>
      </c>
      <c r="H219" s="6">
        <v>1824150</v>
      </c>
      <c r="I219" s="6">
        <v>9379090</v>
      </c>
      <c r="J219" s="6">
        <v>457371</v>
      </c>
      <c r="K219" s="6">
        <v>4090149</v>
      </c>
      <c r="L219" s="6">
        <v>3321348</v>
      </c>
      <c r="M219" s="6">
        <v>76</v>
      </c>
      <c r="N219" s="6">
        <v>7089135</v>
      </c>
      <c r="O219" s="6">
        <v>689476</v>
      </c>
      <c r="P219" s="6">
        <v>30073673</v>
      </c>
      <c r="Q219" s="6">
        <v>3162412</v>
      </c>
      <c r="R219" s="6">
        <v>419</v>
      </c>
      <c r="S219" s="7"/>
      <c r="T219" s="9" t="s">
        <v>19</v>
      </c>
      <c r="U219" s="6">
        <v>6387131</v>
      </c>
      <c r="V219" s="6">
        <v>65279</v>
      </c>
      <c r="W219" s="5">
        <v>472548</v>
      </c>
    </row>
    <row r="220" spans="1:23" ht="11.45" customHeight="1" x14ac:dyDescent="0.3">
      <c r="A220" s="3">
        <v>43830</v>
      </c>
      <c r="B220" s="7">
        <v>61698309</v>
      </c>
      <c r="C220" s="6">
        <v>53124</v>
      </c>
      <c r="D220" s="6">
        <v>160780</v>
      </c>
      <c r="E220" s="6">
        <v>32080</v>
      </c>
      <c r="F220" s="6">
        <v>695541</v>
      </c>
      <c r="G220" s="6">
        <v>2864608</v>
      </c>
      <c r="H220" s="6">
        <v>1796311</v>
      </c>
      <c r="I220" s="6">
        <v>9032962</v>
      </c>
      <c r="J220" s="6">
        <v>449119</v>
      </c>
      <c r="K220" s="6">
        <v>3909460</v>
      </c>
      <c r="L220" s="6">
        <v>2914584</v>
      </c>
      <c r="M220" s="6">
        <v>112</v>
      </c>
      <c r="N220" s="6">
        <v>6809056</v>
      </c>
      <c r="O220" s="6">
        <v>654827</v>
      </c>
      <c r="P220" s="6">
        <v>27352822</v>
      </c>
      <c r="Q220" s="6">
        <v>3053695</v>
      </c>
      <c r="R220" s="6">
        <v>324</v>
      </c>
      <c r="S220" s="6"/>
      <c r="T220" s="9" t="s">
        <v>19</v>
      </c>
      <c r="U220" s="6">
        <v>6282796</v>
      </c>
      <c r="V220" s="6">
        <v>62270</v>
      </c>
      <c r="W220" s="5">
        <v>397956</v>
      </c>
    </row>
    <row r="221" spans="1:23" ht="11.45" customHeight="1" x14ac:dyDescent="0.3">
      <c r="A221" s="3">
        <v>43861</v>
      </c>
      <c r="B221" s="5">
        <v>76336461</v>
      </c>
      <c r="C221" s="6">
        <v>62437</v>
      </c>
      <c r="D221" s="6">
        <v>218595</v>
      </c>
      <c r="E221" s="6">
        <v>33362</v>
      </c>
      <c r="F221" s="6">
        <v>625414</v>
      </c>
      <c r="G221" s="6">
        <v>3369601</v>
      </c>
      <c r="H221" s="6">
        <v>2222178</v>
      </c>
      <c r="I221" s="6">
        <v>11273303</v>
      </c>
      <c r="J221" s="6">
        <v>556416</v>
      </c>
      <c r="K221" s="6">
        <v>4712103</v>
      </c>
      <c r="L221" s="6">
        <v>3854544</v>
      </c>
      <c r="M221" s="6">
        <v>12</v>
      </c>
      <c r="N221" s="6">
        <v>7786783</v>
      </c>
      <c r="O221" s="6">
        <v>867566</v>
      </c>
      <c r="P221" s="6">
        <v>30915928</v>
      </c>
      <c r="Q221" s="6">
        <v>3913069</v>
      </c>
      <c r="R221" s="6">
        <v>230</v>
      </c>
      <c r="S221" s="6"/>
      <c r="T221" s="9" t="s">
        <v>19</v>
      </c>
      <c r="U221" s="6">
        <v>6577950</v>
      </c>
      <c r="V221" s="6">
        <v>77159</v>
      </c>
      <c r="W221" s="5">
        <v>591144</v>
      </c>
    </row>
    <row r="222" spans="1:23" ht="11.45" customHeight="1" x14ac:dyDescent="0.3">
      <c r="A222" s="3">
        <v>43890</v>
      </c>
      <c r="B222" s="5">
        <v>66176193</v>
      </c>
      <c r="C222" s="6">
        <v>55441</v>
      </c>
      <c r="D222" s="6">
        <v>200834</v>
      </c>
      <c r="E222" s="6">
        <v>31126</v>
      </c>
      <c r="F222" s="6">
        <v>638597</v>
      </c>
      <c r="G222" s="6">
        <v>3090141</v>
      </c>
      <c r="H222" s="6">
        <v>1929016</v>
      </c>
      <c r="I222" s="6">
        <v>9201220</v>
      </c>
      <c r="J222" s="6">
        <v>459490</v>
      </c>
      <c r="K222" s="6">
        <v>4355443</v>
      </c>
      <c r="L222" s="6">
        <v>3038208</v>
      </c>
      <c r="M222" s="6">
        <v>98</v>
      </c>
      <c r="N222" s="6">
        <v>7423787</v>
      </c>
      <c r="O222" s="6">
        <v>746468</v>
      </c>
      <c r="P222" s="6">
        <v>28236433</v>
      </c>
      <c r="Q222" s="6">
        <v>3489045</v>
      </c>
      <c r="R222" s="6">
        <v>353</v>
      </c>
      <c r="S222" s="6"/>
      <c r="T222" s="9" t="s">
        <v>19</v>
      </c>
      <c r="U222" s="6">
        <v>6681163</v>
      </c>
      <c r="V222" s="6">
        <v>75692</v>
      </c>
      <c r="W222" s="5">
        <v>441696</v>
      </c>
    </row>
    <row r="223" spans="1:23" ht="11.45" customHeight="1" x14ac:dyDescent="0.3">
      <c r="A223" s="22">
        <v>43921</v>
      </c>
      <c r="B223" s="19">
        <v>81651737.864419296</v>
      </c>
      <c r="C223" s="19">
        <v>77952.924433293956</v>
      </c>
      <c r="D223" s="20">
        <v>229606.51765617894</v>
      </c>
      <c r="E223" s="19">
        <v>32061.568430320036</v>
      </c>
      <c r="F223" s="19">
        <v>594776.94577070337</v>
      </c>
      <c r="G223" s="20">
        <v>3397909.031914487</v>
      </c>
      <c r="H223" s="20">
        <v>2276693.9669986591</v>
      </c>
      <c r="I223" s="19">
        <v>10521424.651451921</v>
      </c>
      <c r="J223" s="19">
        <v>520339.64920307137</v>
      </c>
      <c r="K223" s="20">
        <v>5201079.7691533286</v>
      </c>
      <c r="L223" s="19">
        <v>2232854.8205699585</v>
      </c>
      <c r="M223" s="20">
        <v>65.66856032511609</v>
      </c>
      <c r="N223" s="19">
        <v>8120421.8962850086</v>
      </c>
      <c r="O223" s="19">
        <v>887337.49160347471</v>
      </c>
      <c r="P223" s="20">
        <v>31458928.771631885</v>
      </c>
      <c r="Q223" s="20">
        <v>4374901.3051561126</v>
      </c>
      <c r="R223" s="19">
        <v>184.82809954687519</v>
      </c>
      <c r="S223" s="20"/>
      <c r="T223" s="21" t="s">
        <v>19</v>
      </c>
      <c r="U223" s="19">
        <v>6992677.0024421606</v>
      </c>
      <c r="V223" s="19">
        <v>68181.846853346025</v>
      </c>
      <c r="W223" s="5">
        <v>609810.8722748548</v>
      </c>
    </row>
    <row r="224" spans="1:23" ht="11.45" customHeight="1" x14ac:dyDescent="0.3">
      <c r="A224" s="22">
        <v>43951</v>
      </c>
      <c r="B224" s="19">
        <v>90051667.034854144</v>
      </c>
      <c r="C224" s="19">
        <v>82507.51922393369</v>
      </c>
      <c r="D224" s="20">
        <v>297902.53943405632</v>
      </c>
      <c r="E224" s="19">
        <v>33900.511598947691</v>
      </c>
      <c r="F224" s="19">
        <v>701550.38992515497</v>
      </c>
      <c r="G224" s="20">
        <v>3315163.6165945767</v>
      </c>
      <c r="H224" s="20">
        <v>2383154.7379856934</v>
      </c>
      <c r="I224" s="19">
        <v>11477680.088627337</v>
      </c>
      <c r="J224" s="19">
        <v>556463.3605637853</v>
      </c>
      <c r="K224" s="20">
        <v>5206300.4331562491</v>
      </c>
      <c r="L224" s="19">
        <v>2646207.7156890891</v>
      </c>
      <c r="M224" s="20">
        <v>62.886964681166653</v>
      </c>
      <c r="N224" s="19">
        <v>8372805.0976357069</v>
      </c>
      <c r="O224" s="19">
        <v>894367.78539786022</v>
      </c>
      <c r="P224" s="20">
        <v>34468024.878590018</v>
      </c>
      <c r="Q224" s="20">
        <v>4366517.155079064</v>
      </c>
      <c r="R224" s="19">
        <v>186.58128798983461</v>
      </c>
      <c r="S224" s="20"/>
      <c r="T224" s="21" t="s">
        <v>19</v>
      </c>
      <c r="U224" s="19">
        <v>7191976.2855067812</v>
      </c>
      <c r="V224" s="19">
        <v>70388.971860920981</v>
      </c>
      <c r="W224" s="5">
        <v>640041.15305839234</v>
      </c>
    </row>
    <row r="225" spans="1:23" ht="11.45" customHeight="1" x14ac:dyDescent="0.3">
      <c r="A225" s="22">
        <v>43982</v>
      </c>
      <c r="B225" s="19">
        <v>99247227.71456033</v>
      </c>
      <c r="C225" s="19">
        <v>80177.962362099031</v>
      </c>
      <c r="D225" s="20">
        <v>258406.69873896125</v>
      </c>
      <c r="E225" s="19">
        <v>38060.864963792774</v>
      </c>
      <c r="F225" s="19">
        <v>663091.14369781571</v>
      </c>
      <c r="G225" s="20">
        <v>3467184.9156351327</v>
      </c>
      <c r="H225" s="20">
        <v>2350501.6895639314</v>
      </c>
      <c r="I225" s="19">
        <v>11994780.640645837</v>
      </c>
      <c r="J225" s="19">
        <v>581576.59706539917</v>
      </c>
      <c r="K225" s="20">
        <v>5735774.3722861055</v>
      </c>
      <c r="L225" s="19">
        <v>2891132.6102370452</v>
      </c>
      <c r="M225" s="20">
        <v>59.971184232649399</v>
      </c>
      <c r="N225" s="19">
        <v>8700692.2533972524</v>
      </c>
      <c r="O225" s="19">
        <v>901850.63972507196</v>
      </c>
      <c r="P225" s="20">
        <v>37345560.754139811</v>
      </c>
      <c r="Q225" s="20">
        <v>4357600.4889163012</v>
      </c>
      <c r="R225" s="19">
        <v>188.44733429038752</v>
      </c>
      <c r="S225" s="20"/>
      <c r="T225" s="21" t="s">
        <v>19</v>
      </c>
      <c r="U225" s="19">
        <v>7875839.1202802146</v>
      </c>
      <c r="V225" s="19">
        <v>67551.606006233385</v>
      </c>
      <c r="W225" s="5">
        <v>629231.22538104304</v>
      </c>
    </row>
    <row r="226" spans="1:23" ht="11.45" customHeight="1" x14ac:dyDescent="0.3">
      <c r="A226" s="22">
        <v>44012</v>
      </c>
      <c r="B226" s="19">
        <v>91529520.064627707</v>
      </c>
      <c r="C226" s="19">
        <v>81337.600914218579</v>
      </c>
      <c r="D226" s="20">
        <v>207379.90977897725</v>
      </c>
      <c r="E226" s="19">
        <v>31792.811942156532</v>
      </c>
      <c r="F226" s="19">
        <v>693772.30346695625</v>
      </c>
      <c r="G226" s="20">
        <v>2929446.5994672426</v>
      </c>
      <c r="H226" s="20">
        <v>2248115.0406392538</v>
      </c>
      <c r="I226" s="19">
        <v>11079051.90623326</v>
      </c>
      <c r="J226" s="19">
        <v>509098.34480857564</v>
      </c>
      <c r="K226" s="20">
        <v>5125275.559800664</v>
      </c>
      <c r="L226" s="19">
        <v>2559176.6300847139</v>
      </c>
      <c r="M226" s="20">
        <v>57.273909836735619</v>
      </c>
      <c r="N226" s="19">
        <v>7736910.1770412894</v>
      </c>
      <c r="O226" s="19">
        <v>908880.93351945723</v>
      </c>
      <c r="P226" s="20">
        <v>38331810.828686647</v>
      </c>
      <c r="Q226" s="20">
        <v>4349229.8606562251</v>
      </c>
      <c r="R226" s="19">
        <v>190.20052273334699</v>
      </c>
      <c r="S226" s="20"/>
      <c r="T226" s="21" t="s">
        <v>19</v>
      </c>
      <c r="U226" s="19">
        <v>6971832.961306463</v>
      </c>
      <c r="V226" s="19">
        <v>68552.957623795955</v>
      </c>
      <c r="W226" s="5">
        <v>617063.42228358588</v>
      </c>
    </row>
    <row r="227" spans="1:23" ht="11.45" customHeight="1" x14ac:dyDescent="0.3">
      <c r="A227" s="22">
        <v>44043</v>
      </c>
      <c r="B227" s="19">
        <v>103705430.59945919</v>
      </c>
      <c r="C227" s="19">
        <v>84600.839257935004</v>
      </c>
      <c r="D227" s="20">
        <v>263547.46905534499</v>
      </c>
      <c r="E227" s="19">
        <v>32283.817101027285</v>
      </c>
      <c r="F227" s="19">
        <v>676691.53644786438</v>
      </c>
      <c r="G227" s="20">
        <v>3063242.2713366472</v>
      </c>
      <c r="H227" s="20">
        <v>2250388.3632161585</v>
      </c>
      <c r="I227" s="19">
        <v>12759356.359776612</v>
      </c>
      <c r="J227" s="19">
        <v>562038.16838656191</v>
      </c>
      <c r="K227" s="20">
        <v>5325953.0783904763</v>
      </c>
      <c r="L227" s="19">
        <v>3003546.7089540847</v>
      </c>
      <c r="M227" s="20">
        <v>54.447878641121953</v>
      </c>
      <c r="N227" s="19">
        <v>7935194.9515141798</v>
      </c>
      <c r="O227" s="19">
        <v>916363.78784666921</v>
      </c>
      <c r="P227" s="20">
        <v>45081770.709850185</v>
      </c>
      <c r="Q227" s="20">
        <v>4340327.586749264</v>
      </c>
      <c r="R227" s="19">
        <v>192.06656903389984</v>
      </c>
      <c r="S227" s="20"/>
      <c r="T227" s="21" t="s">
        <v>19</v>
      </c>
      <c r="U227" s="19">
        <v>6548343.9848048799</v>
      </c>
      <c r="V227" s="19">
        <v>67059.470774466376</v>
      </c>
      <c r="W227" s="5">
        <v>577452.08491960133</v>
      </c>
    </row>
    <row r="228" spans="1:23" ht="11.45" customHeight="1" x14ac:dyDescent="0.3">
      <c r="A228" s="22">
        <v>44074</v>
      </c>
      <c r="B228" s="19">
        <v>101591927.72207931</v>
      </c>
      <c r="C228" s="19">
        <v>79132.153808519739</v>
      </c>
      <c r="D228" s="20">
        <v>253387.86533648131</v>
      </c>
      <c r="E228" s="19">
        <v>30579.425963755668</v>
      </c>
      <c r="F228" s="19">
        <v>613567.68069150567</v>
      </c>
      <c r="G228" s="20">
        <v>2750940.5650519119</v>
      </c>
      <c r="H228" s="20">
        <v>2012287.2015963036</v>
      </c>
      <c r="I228" s="19">
        <v>12197403.35326503</v>
      </c>
      <c r="J228" s="19">
        <v>541145.87997260666</v>
      </c>
      <c r="K228" s="20">
        <v>5078485.7872131774</v>
      </c>
      <c r="L228" s="19">
        <v>2848889.5144651099</v>
      </c>
      <c r="M228" s="20">
        <v>51.7515022832103</v>
      </c>
      <c r="N228" s="19">
        <v>7383972.6241265684</v>
      </c>
      <c r="O228" s="19">
        <v>923620.36190746643</v>
      </c>
      <c r="P228" s="20">
        <v>43671733.057101436</v>
      </c>
      <c r="Q228" s="20">
        <v>4331701.6034430359</v>
      </c>
      <c r="R228" s="19">
        <v>193.87618640565603</v>
      </c>
      <c r="S228" s="20"/>
      <c r="T228" s="21" t="s">
        <v>19</v>
      </c>
      <c r="U228" s="19">
        <v>5468534.6456594942</v>
      </c>
      <c r="V228" s="19">
        <v>67015.146881237233</v>
      </c>
      <c r="W228" s="5">
        <v>546333.24208252283</v>
      </c>
    </row>
    <row r="229" spans="1:23" ht="11.45" customHeight="1" x14ac:dyDescent="0.3">
      <c r="A229" s="3">
        <v>44104</v>
      </c>
      <c r="B229" s="7">
        <v>102922376</v>
      </c>
      <c r="C229" s="7">
        <v>81201</v>
      </c>
      <c r="D229" s="7">
        <v>271550</v>
      </c>
      <c r="E229" s="7">
        <v>31373</v>
      </c>
      <c r="F229" s="7">
        <v>673559</v>
      </c>
      <c r="G229" s="7">
        <v>3140887</v>
      </c>
      <c r="H229" s="7">
        <v>2151359</v>
      </c>
      <c r="I229" s="7">
        <v>12416119</v>
      </c>
      <c r="J229" s="7">
        <v>570892</v>
      </c>
      <c r="K229" s="7">
        <v>5173803</v>
      </c>
      <c r="L229" s="7">
        <v>3208848</v>
      </c>
      <c r="M229" s="7">
        <v>48</v>
      </c>
      <c r="N229" s="7">
        <v>8226028</v>
      </c>
      <c r="O229" s="7">
        <v>922676</v>
      </c>
      <c r="P229" s="7">
        <v>46327436</v>
      </c>
      <c r="Q229" s="7">
        <v>4554626</v>
      </c>
      <c r="R229" s="7">
        <v>191</v>
      </c>
      <c r="S229" s="7"/>
      <c r="T229" s="9" t="s">
        <v>19</v>
      </c>
      <c r="U229" s="7">
        <v>7051703</v>
      </c>
      <c r="V229" s="7">
        <v>71176</v>
      </c>
      <c r="W229" s="5">
        <v>687312</v>
      </c>
    </row>
    <row r="230" spans="1:23" ht="11.45" customHeight="1" x14ac:dyDescent="0.3">
      <c r="A230" s="3">
        <v>44135</v>
      </c>
      <c r="B230" s="7">
        <v>89181906</v>
      </c>
      <c r="C230" s="7">
        <v>78870</v>
      </c>
      <c r="D230" s="7">
        <v>235350</v>
      </c>
      <c r="E230" s="7">
        <v>31747</v>
      </c>
      <c r="F230" s="7">
        <v>664350</v>
      </c>
      <c r="G230" s="7">
        <v>2953460</v>
      </c>
      <c r="H230" s="7">
        <v>1978283</v>
      </c>
      <c r="I230" s="7">
        <v>10898352</v>
      </c>
      <c r="J230" s="7">
        <v>525473</v>
      </c>
      <c r="K230" s="7">
        <v>4792772</v>
      </c>
      <c r="L230" s="7">
        <v>3013272</v>
      </c>
      <c r="M230" s="7">
        <v>69</v>
      </c>
      <c r="N230" s="7">
        <v>7639797</v>
      </c>
      <c r="O230" s="7">
        <v>850063</v>
      </c>
      <c r="P230" s="7">
        <v>39836841</v>
      </c>
      <c r="Q230" s="7">
        <v>4098827</v>
      </c>
      <c r="R230" s="7">
        <v>318</v>
      </c>
      <c r="S230" s="7"/>
      <c r="T230" s="9" t="s">
        <v>19</v>
      </c>
      <c r="U230" s="7">
        <v>6921674</v>
      </c>
      <c r="V230" s="7">
        <v>74274</v>
      </c>
      <c r="W230" s="5">
        <v>591744</v>
      </c>
    </row>
    <row r="231" spans="1:23" ht="11.45" customHeight="1" x14ac:dyDescent="0.3">
      <c r="A231" s="3">
        <v>44165</v>
      </c>
      <c r="B231" s="7">
        <v>74516847</v>
      </c>
      <c r="C231" s="7">
        <v>71291</v>
      </c>
      <c r="D231" s="7">
        <v>176757</v>
      </c>
      <c r="E231" s="7">
        <v>29386</v>
      </c>
      <c r="F231" s="7">
        <v>608614</v>
      </c>
      <c r="G231" s="7">
        <v>2755083</v>
      </c>
      <c r="H231" s="7">
        <v>1824554</v>
      </c>
      <c r="I231" s="7">
        <v>9487321</v>
      </c>
      <c r="J231" s="7">
        <v>451918</v>
      </c>
      <c r="K231" s="7">
        <v>4343439</v>
      </c>
      <c r="L231" s="7">
        <v>2495064</v>
      </c>
      <c r="M231" s="7">
        <v>43</v>
      </c>
      <c r="N231" s="7">
        <v>6933152</v>
      </c>
      <c r="O231" s="7">
        <v>772075</v>
      </c>
      <c r="P231" s="7">
        <v>32649285</v>
      </c>
      <c r="Q231" s="7">
        <v>3658617</v>
      </c>
      <c r="R231" s="7">
        <v>128</v>
      </c>
      <c r="S231" s="7"/>
      <c r="T231" s="9" t="s">
        <v>19</v>
      </c>
      <c r="U231" s="7">
        <v>6357491</v>
      </c>
      <c r="V231" s="7">
        <v>62960</v>
      </c>
      <c r="W231" s="5">
        <v>501084</v>
      </c>
    </row>
    <row r="232" spans="1:23" ht="11.45" customHeight="1" x14ac:dyDescent="0.3">
      <c r="A232" s="3">
        <v>44196</v>
      </c>
      <c r="B232" s="7">
        <v>66305515</v>
      </c>
      <c r="C232" s="7">
        <v>66491</v>
      </c>
      <c r="D232" s="7">
        <v>166422</v>
      </c>
      <c r="E232" s="7">
        <v>23166</v>
      </c>
      <c r="F232" s="7">
        <v>559787</v>
      </c>
      <c r="G232" s="7">
        <v>2455199</v>
      </c>
      <c r="H232" s="7">
        <v>1704935</v>
      </c>
      <c r="I232" s="7">
        <v>7988566</v>
      </c>
      <c r="J232" s="7">
        <v>399416</v>
      </c>
      <c r="K232" s="7">
        <v>3979743</v>
      </c>
      <c r="L232" s="7">
        <v>2039904</v>
      </c>
      <c r="M232" s="7">
        <v>127</v>
      </c>
      <c r="N232" s="7">
        <v>6393905</v>
      </c>
      <c r="O232" s="7">
        <v>683757</v>
      </c>
      <c r="P232" s="7">
        <v>27885628</v>
      </c>
      <c r="Q232" s="7">
        <v>3312441</v>
      </c>
      <c r="R232" s="7">
        <v>68</v>
      </c>
      <c r="S232" s="7"/>
      <c r="T232" s="9" t="s">
        <v>19</v>
      </c>
      <c r="U232" s="7">
        <v>5638885</v>
      </c>
      <c r="V232" s="7">
        <v>60705</v>
      </c>
      <c r="W232" s="5">
        <v>404964</v>
      </c>
    </row>
    <row r="233" spans="1:23" ht="11.45" customHeight="1" x14ac:dyDescent="0.3">
      <c r="A233" s="3">
        <v>44227</v>
      </c>
      <c r="B233" s="6">
        <v>84715626</v>
      </c>
      <c r="C233" s="6">
        <v>87543</v>
      </c>
      <c r="D233" s="6">
        <v>198842</v>
      </c>
      <c r="E233" s="6">
        <v>32615</v>
      </c>
      <c r="F233" s="6">
        <v>664032</v>
      </c>
      <c r="G233" s="6">
        <v>3176213</v>
      </c>
      <c r="H233" s="6">
        <v>2278107</v>
      </c>
      <c r="I233" s="6">
        <v>10635078</v>
      </c>
      <c r="J233" s="6">
        <v>519821</v>
      </c>
      <c r="K233" s="6">
        <v>5041161</v>
      </c>
      <c r="L233" s="6">
        <v>1352652</v>
      </c>
      <c r="M233" s="6">
        <v>48</v>
      </c>
      <c r="N233" s="6">
        <v>7767800</v>
      </c>
      <c r="O233" s="6">
        <v>916198</v>
      </c>
      <c r="P233" s="6">
        <v>33019050</v>
      </c>
      <c r="Q233" s="6">
        <v>4353608</v>
      </c>
      <c r="R233" s="6">
        <v>53</v>
      </c>
      <c r="S233" s="6"/>
      <c r="T233" s="9" t="s">
        <v>19</v>
      </c>
      <c r="U233" s="6">
        <v>6651260</v>
      </c>
      <c r="V233" s="6">
        <v>68084</v>
      </c>
      <c r="W233" s="5">
        <v>436116</v>
      </c>
    </row>
    <row r="234" spans="1:23" ht="11.45" customHeight="1" x14ac:dyDescent="0.3">
      <c r="A234" s="3">
        <v>44255</v>
      </c>
      <c r="B234" s="6">
        <v>63054154</v>
      </c>
      <c r="C234" s="6">
        <v>63084</v>
      </c>
      <c r="D234" s="6">
        <v>151014</v>
      </c>
      <c r="E234" s="6">
        <v>20543</v>
      </c>
      <c r="F234" s="6">
        <v>488677</v>
      </c>
      <c r="G234" s="6">
        <v>2441931</v>
      </c>
      <c r="H234" s="6">
        <v>1704658</v>
      </c>
      <c r="I234" s="6">
        <v>7685606</v>
      </c>
      <c r="J234" s="6">
        <v>388460</v>
      </c>
      <c r="K234" s="6">
        <v>3899396</v>
      </c>
      <c r="L234" s="6">
        <v>860280</v>
      </c>
      <c r="M234" s="6">
        <v>99</v>
      </c>
      <c r="N234" s="6">
        <v>6140385</v>
      </c>
      <c r="O234" s="6">
        <v>704779</v>
      </c>
      <c r="P234" s="6">
        <v>25456385</v>
      </c>
      <c r="Q234" s="6">
        <v>3329725</v>
      </c>
      <c r="R234" s="6">
        <v>0</v>
      </c>
      <c r="S234" s="6"/>
      <c r="T234" s="9" t="s">
        <v>19</v>
      </c>
      <c r="U234" s="6">
        <v>5490728</v>
      </c>
      <c r="V234" s="6">
        <v>57217</v>
      </c>
      <c r="W234" s="5">
        <v>253776</v>
      </c>
    </row>
    <row r="235" spans="1:23" ht="11.45" customHeight="1" x14ac:dyDescent="0.3">
      <c r="A235" s="3">
        <v>44286</v>
      </c>
      <c r="B235" s="6">
        <v>98391399</v>
      </c>
      <c r="C235" s="6">
        <v>122484</v>
      </c>
      <c r="D235" s="6">
        <v>234713</v>
      </c>
      <c r="E235" s="6">
        <v>37669</v>
      </c>
      <c r="F235" s="6">
        <v>790694</v>
      </c>
      <c r="G235" s="6">
        <v>3707147</v>
      </c>
      <c r="H235" s="6">
        <v>2636214</v>
      </c>
      <c r="I235" s="6">
        <v>11864441</v>
      </c>
      <c r="J235" s="6">
        <v>597365</v>
      </c>
      <c r="K235" s="6">
        <v>6125731</v>
      </c>
      <c r="L235" s="6">
        <v>2673900</v>
      </c>
      <c r="M235" s="6">
        <v>60</v>
      </c>
      <c r="N235" s="6">
        <v>9602327</v>
      </c>
      <c r="O235" s="6">
        <v>1078782</v>
      </c>
      <c r="P235" s="6">
        <v>40236272</v>
      </c>
      <c r="Q235" s="6">
        <v>5079393</v>
      </c>
      <c r="R235" s="6">
        <v>58</v>
      </c>
      <c r="S235" s="6"/>
      <c r="T235" s="9" t="s">
        <v>19</v>
      </c>
      <c r="U235" s="6">
        <v>8810358</v>
      </c>
      <c r="V235" s="6">
        <v>68917</v>
      </c>
      <c r="W235" s="5">
        <v>622932</v>
      </c>
    </row>
    <row r="236" spans="1:23" ht="11.45" customHeight="1" x14ac:dyDescent="0.3">
      <c r="A236" s="3">
        <v>44316</v>
      </c>
      <c r="B236" s="6">
        <v>96263230</v>
      </c>
      <c r="C236" s="6">
        <v>100527</v>
      </c>
      <c r="D236" s="6">
        <v>247852</v>
      </c>
      <c r="E236" s="6">
        <v>33149</v>
      </c>
      <c r="F236" s="6">
        <v>646511</v>
      </c>
      <c r="G236" s="6">
        <v>3477879</v>
      </c>
      <c r="H236" s="6">
        <v>2554169</v>
      </c>
      <c r="I236" s="6">
        <v>11494353</v>
      </c>
      <c r="J236" s="6">
        <v>545580</v>
      </c>
      <c r="K236" s="6">
        <v>5588714</v>
      </c>
      <c r="L236" s="6">
        <v>2458164</v>
      </c>
      <c r="M236" s="6">
        <v>59</v>
      </c>
      <c r="N236" s="6">
        <v>8919415</v>
      </c>
      <c r="O236" s="6">
        <v>1025179</v>
      </c>
      <c r="P236" s="6">
        <v>39809774</v>
      </c>
      <c r="Q236" s="6">
        <v>4788320</v>
      </c>
      <c r="R236" s="6">
        <v>12</v>
      </c>
      <c r="S236" s="6"/>
      <c r="T236" s="9" t="s">
        <v>19</v>
      </c>
      <c r="U236" s="6">
        <v>8191503</v>
      </c>
      <c r="V236" s="6">
        <v>72900</v>
      </c>
      <c r="W236" s="5">
        <v>520464</v>
      </c>
    </row>
    <row r="237" spans="1:23" ht="11.45" customHeight="1" x14ac:dyDescent="0.3">
      <c r="A237" s="3">
        <v>44347</v>
      </c>
      <c r="B237" s="6">
        <v>98807884</v>
      </c>
      <c r="C237" s="6">
        <v>93340</v>
      </c>
      <c r="D237" s="6">
        <v>236864</v>
      </c>
      <c r="E237" s="6">
        <v>31632</v>
      </c>
      <c r="F237" s="6">
        <v>845251</v>
      </c>
      <c r="G237" s="6">
        <v>3411001</v>
      </c>
      <c r="H237" s="6">
        <v>2548681</v>
      </c>
      <c r="I237" s="6">
        <v>11073599</v>
      </c>
      <c r="J237" s="6">
        <v>499694</v>
      </c>
      <c r="K237" s="6">
        <v>5331865</v>
      </c>
      <c r="L237" s="6">
        <v>1815288</v>
      </c>
      <c r="M237" s="6">
        <v>38</v>
      </c>
      <c r="N237" s="6">
        <v>8898631</v>
      </c>
      <c r="O237" s="6">
        <v>981191</v>
      </c>
      <c r="P237" s="6">
        <v>40948452</v>
      </c>
      <c r="Q237" s="6">
        <v>4753684</v>
      </c>
      <c r="R237" s="6">
        <v>94</v>
      </c>
      <c r="S237" s="6"/>
      <c r="T237" s="9" t="s">
        <v>19</v>
      </c>
      <c r="U237" s="6">
        <v>8129581</v>
      </c>
      <c r="V237" s="6">
        <v>60881</v>
      </c>
      <c r="W237" s="5">
        <v>475740</v>
      </c>
    </row>
    <row r="238" spans="1:23" ht="11.45" customHeight="1" x14ac:dyDescent="0.3">
      <c r="A238" s="3">
        <v>44377</v>
      </c>
      <c r="B238" s="6">
        <v>103235701</v>
      </c>
      <c r="C238" s="6">
        <v>83086</v>
      </c>
      <c r="D238" s="6">
        <v>236053</v>
      </c>
      <c r="E238" s="6">
        <v>29632</v>
      </c>
      <c r="F238" s="6">
        <v>773555</v>
      </c>
      <c r="G238" s="6">
        <v>3374809</v>
      </c>
      <c r="H238" s="6">
        <v>2491085</v>
      </c>
      <c r="I238" s="6">
        <v>11474765</v>
      </c>
      <c r="J238" s="6">
        <v>516291</v>
      </c>
      <c r="K238" s="6">
        <v>5038563</v>
      </c>
      <c r="L238" s="6">
        <v>1966368</v>
      </c>
      <c r="M238" s="6">
        <v>12</v>
      </c>
      <c r="N238" s="6">
        <v>8699288</v>
      </c>
      <c r="O238" s="6">
        <v>958937</v>
      </c>
      <c r="P238" s="6">
        <v>44362790</v>
      </c>
      <c r="Q238" s="6">
        <v>4732878</v>
      </c>
      <c r="R238" s="6">
        <v>66</v>
      </c>
      <c r="S238" s="6"/>
      <c r="T238" s="9" t="s">
        <v>19</v>
      </c>
      <c r="U238" s="6">
        <v>8143548</v>
      </c>
      <c r="V238" s="6">
        <v>57521</v>
      </c>
      <c r="W238" s="5">
        <v>586500</v>
      </c>
    </row>
    <row r="239" spans="1:23" ht="11.45" customHeight="1" x14ac:dyDescent="0.3">
      <c r="A239" s="3">
        <v>44408</v>
      </c>
      <c r="B239" s="6">
        <v>114673264</v>
      </c>
      <c r="C239" s="6">
        <v>91964</v>
      </c>
      <c r="D239" s="6">
        <v>265608</v>
      </c>
      <c r="E239" s="6">
        <v>32290</v>
      </c>
      <c r="F239" s="6">
        <v>789611</v>
      </c>
      <c r="G239" s="6">
        <v>3335575</v>
      </c>
      <c r="H239" s="6">
        <v>2531211</v>
      </c>
      <c r="I239" s="6">
        <v>12973673</v>
      </c>
      <c r="J239" s="6">
        <v>557902</v>
      </c>
      <c r="K239" s="6">
        <v>4905905</v>
      </c>
      <c r="L239" s="6">
        <v>3130416</v>
      </c>
      <c r="M239" s="6">
        <v>36</v>
      </c>
      <c r="N239" s="6">
        <v>8713709</v>
      </c>
      <c r="O239" s="6">
        <v>1016466</v>
      </c>
      <c r="P239" s="6">
        <v>54565652</v>
      </c>
      <c r="Q239" s="6">
        <v>5086111</v>
      </c>
      <c r="R239" s="6">
        <v>82</v>
      </c>
      <c r="S239" s="6"/>
      <c r="T239" s="9" t="s">
        <v>19</v>
      </c>
      <c r="U239" s="6">
        <v>8160776</v>
      </c>
      <c r="V239" s="6">
        <v>56822</v>
      </c>
      <c r="W239" s="5">
        <v>599940</v>
      </c>
    </row>
    <row r="240" spans="1:23" ht="11.45" customHeight="1" x14ac:dyDescent="0.3">
      <c r="A240" s="3">
        <v>44439</v>
      </c>
      <c r="B240" s="6">
        <v>109228173</v>
      </c>
      <c r="C240" s="6">
        <v>81178</v>
      </c>
      <c r="D240" s="6">
        <v>246234</v>
      </c>
      <c r="E240" s="6">
        <v>31531</v>
      </c>
      <c r="F240" s="6">
        <v>749847</v>
      </c>
      <c r="G240" s="6">
        <v>3140755</v>
      </c>
      <c r="H240" s="6">
        <v>2359456</v>
      </c>
      <c r="I240" s="6">
        <v>12331032</v>
      </c>
      <c r="J240" s="6">
        <v>526879</v>
      </c>
      <c r="K240" s="6">
        <v>4548471</v>
      </c>
      <c r="L240" s="6">
        <v>2849208</v>
      </c>
      <c r="M240" s="6">
        <v>139</v>
      </c>
      <c r="N240" s="6">
        <v>8261882</v>
      </c>
      <c r="O240" s="6">
        <v>972343</v>
      </c>
      <c r="P240" s="6">
        <v>54194900</v>
      </c>
      <c r="Q240" s="6">
        <v>4880426</v>
      </c>
      <c r="R240" s="6">
        <v>60</v>
      </c>
      <c r="S240" s="6"/>
      <c r="T240" s="9" t="s">
        <v>19</v>
      </c>
      <c r="U240" s="6">
        <v>7350865</v>
      </c>
      <c r="V240" s="6">
        <v>54020</v>
      </c>
      <c r="W240" s="5">
        <v>494232</v>
      </c>
    </row>
    <row r="241" spans="1:23" ht="11.45" customHeight="1" x14ac:dyDescent="0.3">
      <c r="A241" s="3">
        <v>44469</v>
      </c>
      <c r="B241" s="6">
        <v>93254885</v>
      </c>
      <c r="C241" s="6">
        <v>73320</v>
      </c>
      <c r="D241" s="6">
        <v>182958</v>
      </c>
      <c r="E241" s="6">
        <v>26185</v>
      </c>
      <c r="F241" s="6">
        <v>729666</v>
      </c>
      <c r="G241" s="6">
        <v>2864857</v>
      </c>
      <c r="H241" s="6">
        <v>2123121</v>
      </c>
      <c r="I241" s="6">
        <v>10672622</v>
      </c>
      <c r="J241" s="6">
        <v>476633</v>
      </c>
      <c r="K241" s="6">
        <v>4064633</v>
      </c>
      <c r="L241" s="6">
        <v>3352320</v>
      </c>
      <c r="M241" s="6">
        <v>24</v>
      </c>
      <c r="N241" s="6">
        <v>7529360</v>
      </c>
      <c r="O241" s="6">
        <v>851526</v>
      </c>
      <c r="P241" s="6">
        <v>45287830</v>
      </c>
      <c r="Q241" s="6">
        <v>4267008</v>
      </c>
      <c r="R241" s="6">
        <v>89</v>
      </c>
      <c r="S241" s="6"/>
      <c r="T241" s="9" t="s">
        <v>19</v>
      </c>
      <c r="U241" s="6">
        <v>6765382</v>
      </c>
      <c r="V241" s="6">
        <v>50445</v>
      </c>
      <c r="W241" s="5">
        <v>606756</v>
      </c>
    </row>
    <row r="242" spans="1:23" ht="11.45" customHeight="1" x14ac:dyDescent="0.3">
      <c r="A242" s="3">
        <v>44500</v>
      </c>
      <c r="B242" s="6">
        <v>99532010</v>
      </c>
      <c r="C242" s="6">
        <v>85557</v>
      </c>
      <c r="D242" s="6">
        <v>204107</v>
      </c>
      <c r="E242" s="6">
        <v>39141</v>
      </c>
      <c r="F242" s="6">
        <v>802782</v>
      </c>
      <c r="G242" s="6">
        <v>3343570</v>
      </c>
      <c r="H242" s="6">
        <v>2438013</v>
      </c>
      <c r="I242" s="6">
        <v>11391147</v>
      </c>
      <c r="J242" s="6">
        <v>516050</v>
      </c>
      <c r="K242" s="6">
        <v>4578162</v>
      </c>
      <c r="L242" s="6">
        <v>2806356</v>
      </c>
      <c r="M242" s="6">
        <v>93</v>
      </c>
      <c r="N242" s="6">
        <v>8406433</v>
      </c>
      <c r="O242" s="6">
        <v>936811</v>
      </c>
      <c r="P242" s="6">
        <v>46443190</v>
      </c>
      <c r="Q242" s="6">
        <v>4691522</v>
      </c>
      <c r="R242" s="6">
        <v>200</v>
      </c>
      <c r="S242" s="6"/>
      <c r="T242" s="9" t="s">
        <v>19</v>
      </c>
      <c r="U242" s="6">
        <v>8122348</v>
      </c>
      <c r="V242" s="6">
        <v>50763</v>
      </c>
      <c r="W242" s="5">
        <v>494436</v>
      </c>
    </row>
    <row r="243" spans="1:23" ht="11.45" customHeight="1" x14ac:dyDescent="0.3">
      <c r="A243" s="3">
        <v>44530</v>
      </c>
      <c r="B243" s="6">
        <v>79073018</v>
      </c>
      <c r="C243" s="6">
        <v>70606</v>
      </c>
      <c r="D243" s="6">
        <v>155316</v>
      </c>
      <c r="E243" s="6">
        <v>31913</v>
      </c>
      <c r="F243" s="6">
        <v>683789</v>
      </c>
      <c r="G243" s="6">
        <v>2870332</v>
      </c>
      <c r="H243" s="6">
        <v>2078579</v>
      </c>
      <c r="I243" s="6">
        <v>9218352</v>
      </c>
      <c r="J243" s="6">
        <v>430307</v>
      </c>
      <c r="K243" s="6">
        <v>3860215</v>
      </c>
      <c r="L243" s="6">
        <v>2273328</v>
      </c>
      <c r="M243" s="6">
        <v>41</v>
      </c>
      <c r="N243" s="6">
        <v>7152846</v>
      </c>
      <c r="O243" s="6">
        <v>797456</v>
      </c>
      <c r="P243" s="6">
        <v>36196038</v>
      </c>
      <c r="Q243" s="6">
        <v>3882753</v>
      </c>
      <c r="R243" s="6">
        <v>83</v>
      </c>
      <c r="S243" s="6"/>
      <c r="T243" s="9" t="s">
        <v>19</v>
      </c>
      <c r="U243" s="6">
        <v>7110511</v>
      </c>
      <c r="V243" s="6">
        <v>48522</v>
      </c>
      <c r="W243" s="5">
        <v>386340</v>
      </c>
    </row>
    <row r="244" spans="1:23" ht="11.45" customHeight="1" x14ac:dyDescent="0.3">
      <c r="A244" s="3">
        <v>44561</v>
      </c>
      <c r="B244" s="6">
        <v>58225287</v>
      </c>
      <c r="C244" s="6">
        <v>55838</v>
      </c>
      <c r="D244" s="6">
        <v>125436.99999999999</v>
      </c>
      <c r="E244" s="6">
        <v>23621</v>
      </c>
      <c r="F244" s="6">
        <v>645861</v>
      </c>
      <c r="G244" s="6">
        <v>2284091.9999999995</v>
      </c>
      <c r="H244" s="6">
        <v>1637356.9999999995</v>
      </c>
      <c r="I244" s="6">
        <v>7080406.9999999981</v>
      </c>
      <c r="J244" s="6">
        <v>328827.99999999994</v>
      </c>
      <c r="K244" s="6">
        <v>2917394</v>
      </c>
      <c r="L244" s="6">
        <v>2002296</v>
      </c>
      <c r="M244" s="6">
        <v>56</v>
      </c>
      <c r="N244" s="6">
        <v>5616948</v>
      </c>
      <c r="O244" s="6">
        <v>586832</v>
      </c>
      <c r="P244" s="6">
        <v>25991651.999999985</v>
      </c>
      <c r="Q244" s="6">
        <v>2931369</v>
      </c>
      <c r="R244" s="6">
        <v>153</v>
      </c>
      <c r="S244" s="6"/>
      <c r="T244" s="9" t="s">
        <v>19</v>
      </c>
      <c r="U244" s="6">
        <v>5477428</v>
      </c>
      <c r="V244" s="6">
        <v>43282.999999999993</v>
      </c>
      <c r="W244" s="5">
        <v>328956</v>
      </c>
    </row>
    <row r="245" spans="1:23" ht="11.45" customHeight="1" x14ac:dyDescent="0.3">
      <c r="A245" s="3">
        <v>44592</v>
      </c>
      <c r="B245" s="6">
        <v>79109748</v>
      </c>
      <c r="C245" s="6">
        <v>77703</v>
      </c>
      <c r="D245" s="6">
        <v>143096</v>
      </c>
      <c r="E245" s="6">
        <v>19921</v>
      </c>
      <c r="F245" s="6">
        <v>797577</v>
      </c>
      <c r="G245" s="6">
        <v>3032825</v>
      </c>
      <c r="H245" s="6">
        <v>2324753</v>
      </c>
      <c r="I245" s="6">
        <v>10110094</v>
      </c>
      <c r="J245" s="6">
        <v>459633</v>
      </c>
      <c r="K245" s="6">
        <v>4016069</v>
      </c>
      <c r="L245" s="6">
        <v>1917600</v>
      </c>
      <c r="M245" s="6">
        <v>77</v>
      </c>
      <c r="N245" s="6">
        <v>7246943</v>
      </c>
      <c r="O245" s="6">
        <v>856089</v>
      </c>
      <c r="P245" s="6">
        <v>32116574</v>
      </c>
      <c r="Q245" s="6">
        <v>4186522</v>
      </c>
      <c r="R245" s="6">
        <v>31</v>
      </c>
      <c r="S245" s="6"/>
      <c r="T245" s="9" t="s">
        <v>19</v>
      </c>
      <c r="U245" s="6">
        <v>6724405</v>
      </c>
      <c r="V245" s="6">
        <v>41003</v>
      </c>
      <c r="W245" s="5">
        <v>350388</v>
      </c>
    </row>
    <row r="246" spans="1:23" ht="11.45" customHeight="1" x14ac:dyDescent="0.3">
      <c r="A246" s="3">
        <v>44620</v>
      </c>
      <c r="B246" s="6">
        <v>67595580</v>
      </c>
      <c r="C246" s="6">
        <v>64403</v>
      </c>
      <c r="D246" s="6">
        <v>175743</v>
      </c>
      <c r="E246" s="6">
        <v>27332</v>
      </c>
      <c r="F246" s="6">
        <v>598080</v>
      </c>
      <c r="G246" s="6">
        <v>2624768</v>
      </c>
      <c r="H246" s="6">
        <v>2004210</v>
      </c>
      <c r="I246" s="6">
        <v>8080677</v>
      </c>
      <c r="J246" s="6">
        <v>381591</v>
      </c>
      <c r="K246" s="6">
        <v>3515508</v>
      </c>
      <c r="L246" s="6">
        <v>1792896</v>
      </c>
      <c r="M246" s="6">
        <v>21</v>
      </c>
      <c r="N246" s="6">
        <v>6685666</v>
      </c>
      <c r="O246" s="6">
        <v>737138</v>
      </c>
      <c r="P246" s="6">
        <v>28800970</v>
      </c>
      <c r="Q246" s="6">
        <v>3620585</v>
      </c>
      <c r="R246" s="6">
        <v>45</v>
      </c>
      <c r="S246" s="6"/>
      <c r="T246" s="9" t="s">
        <v>19</v>
      </c>
      <c r="U246" s="6">
        <v>6485380</v>
      </c>
      <c r="V246" s="6">
        <v>47499</v>
      </c>
      <c r="W246" s="5">
        <v>312048</v>
      </c>
    </row>
    <row r="247" spans="1:23" ht="11.45" customHeight="1" x14ac:dyDescent="0.3">
      <c r="A247" s="3">
        <v>44651</v>
      </c>
      <c r="B247" s="6">
        <v>89462401</v>
      </c>
      <c r="C247" s="6">
        <v>82746</v>
      </c>
      <c r="D247" s="6">
        <v>192298</v>
      </c>
      <c r="E247" s="6">
        <v>30782</v>
      </c>
      <c r="F247" s="6">
        <v>775767</v>
      </c>
      <c r="G247" s="6">
        <v>3427124</v>
      </c>
      <c r="H247" s="6">
        <v>2587019</v>
      </c>
      <c r="I247" s="6">
        <v>10521523</v>
      </c>
      <c r="J247" s="6">
        <v>505390</v>
      </c>
      <c r="K247" s="6">
        <v>4674405</v>
      </c>
      <c r="L247" s="6">
        <v>2821596</v>
      </c>
      <c r="M247" s="6">
        <v>145</v>
      </c>
      <c r="N247" s="6">
        <v>8871311</v>
      </c>
      <c r="O247" s="6">
        <v>961802</v>
      </c>
      <c r="P247" s="6">
        <v>38625835</v>
      </c>
      <c r="Q247" s="6">
        <v>4715609</v>
      </c>
      <c r="R247" s="6">
        <v>85</v>
      </c>
      <c r="S247" s="6"/>
      <c r="T247" s="9" t="s">
        <v>19</v>
      </c>
      <c r="U247" s="6">
        <v>8534201</v>
      </c>
      <c r="V247" s="6">
        <v>55391</v>
      </c>
      <c r="W247" s="5">
        <v>467388</v>
      </c>
    </row>
    <row r="248" spans="1:23" ht="11.45" customHeight="1" x14ac:dyDescent="0.3">
      <c r="A248" s="3">
        <v>44681</v>
      </c>
      <c r="B248" s="6">
        <v>92379072</v>
      </c>
      <c r="C248" s="6">
        <v>77353</v>
      </c>
      <c r="D248" s="6">
        <v>208264</v>
      </c>
      <c r="E248" s="6">
        <v>32280</v>
      </c>
      <c r="F248" s="6">
        <v>879151</v>
      </c>
      <c r="G248" s="6">
        <v>3417923</v>
      </c>
      <c r="H248" s="6">
        <v>2590553</v>
      </c>
      <c r="I248" s="6">
        <v>10515165</v>
      </c>
      <c r="J248" s="6">
        <v>491731</v>
      </c>
      <c r="K248" s="6">
        <v>4696302</v>
      </c>
      <c r="L248" s="6">
        <v>2727612</v>
      </c>
      <c r="M248" s="6">
        <v>32</v>
      </c>
      <c r="N248" s="6">
        <v>8771859</v>
      </c>
      <c r="O248" s="6">
        <v>948068</v>
      </c>
      <c r="P248" s="6">
        <v>40756294</v>
      </c>
      <c r="Q248" s="6">
        <v>4759999</v>
      </c>
      <c r="R248" s="6">
        <v>107</v>
      </c>
      <c r="S248" s="6"/>
      <c r="T248" s="9" t="s">
        <v>19</v>
      </c>
      <c r="U248" s="6">
        <v>8467958</v>
      </c>
      <c r="V248" s="6">
        <v>50091</v>
      </c>
      <c r="W248" s="5">
        <v>471396</v>
      </c>
    </row>
    <row r="249" spans="1:23" ht="11.45" customHeight="1" x14ac:dyDescent="0.3">
      <c r="A249" s="3">
        <v>44712</v>
      </c>
      <c r="B249" s="6">
        <v>107485711</v>
      </c>
      <c r="C249" s="6">
        <v>90232</v>
      </c>
      <c r="D249" s="6">
        <v>253840</v>
      </c>
      <c r="E249" s="6">
        <v>39366</v>
      </c>
      <c r="F249" s="6">
        <v>1043379</v>
      </c>
      <c r="G249" s="6">
        <v>3851640</v>
      </c>
      <c r="H249" s="6">
        <v>2878821</v>
      </c>
      <c r="I249" s="6">
        <v>11997351</v>
      </c>
      <c r="J249" s="6">
        <v>558236</v>
      </c>
      <c r="K249" s="6">
        <v>5355551</v>
      </c>
      <c r="L249" s="6">
        <v>2962908</v>
      </c>
      <c r="M249" s="6">
        <v>63</v>
      </c>
      <c r="N249" s="6">
        <v>10018632</v>
      </c>
      <c r="O249" s="6">
        <v>1110297</v>
      </c>
      <c r="P249" s="6">
        <v>47899809</v>
      </c>
      <c r="Q249" s="6">
        <v>5409537</v>
      </c>
      <c r="R249" s="6">
        <v>57</v>
      </c>
      <c r="S249" s="6"/>
      <c r="T249" s="9" t="s">
        <v>19</v>
      </c>
      <c r="U249" s="6">
        <v>9744745</v>
      </c>
      <c r="V249" s="6">
        <v>58348</v>
      </c>
      <c r="W249" s="5">
        <v>487236</v>
      </c>
    </row>
    <row r="250" spans="1:23" ht="11.45" customHeight="1" x14ac:dyDescent="0.3">
      <c r="A250" s="3">
        <v>44742</v>
      </c>
      <c r="B250" s="6">
        <v>97702029</v>
      </c>
      <c r="C250" s="6">
        <v>85544</v>
      </c>
      <c r="D250" s="6">
        <v>218139</v>
      </c>
      <c r="E250" s="6">
        <v>33113</v>
      </c>
      <c r="F250" s="6">
        <v>914775</v>
      </c>
      <c r="G250" s="6">
        <v>3305868</v>
      </c>
      <c r="H250" s="6">
        <v>2399683</v>
      </c>
      <c r="I250" s="6">
        <v>10863305</v>
      </c>
      <c r="J250" s="6">
        <v>465356</v>
      </c>
      <c r="K250" s="6">
        <v>4490223</v>
      </c>
      <c r="L250" s="6">
        <v>3056748</v>
      </c>
      <c r="M250" s="6">
        <v>117</v>
      </c>
      <c r="N250" s="6">
        <v>8844902</v>
      </c>
      <c r="O250" s="6">
        <v>952669</v>
      </c>
      <c r="P250" s="6">
        <v>44633969</v>
      </c>
      <c r="Q250" s="6">
        <v>4678127</v>
      </c>
      <c r="R250" s="6">
        <v>125</v>
      </c>
      <c r="S250" s="6"/>
      <c r="T250" s="9" t="s">
        <v>19</v>
      </c>
      <c r="U250" s="6">
        <v>8692068</v>
      </c>
      <c r="V250" s="6">
        <v>52112</v>
      </c>
      <c r="W250" s="5">
        <v>472404</v>
      </c>
    </row>
    <row r="251" spans="1:23" ht="11.45" customHeight="1" x14ac:dyDescent="0.3">
      <c r="A251" s="3">
        <v>44773</v>
      </c>
      <c r="B251" s="6">
        <v>103129448</v>
      </c>
      <c r="C251" s="6">
        <v>87859</v>
      </c>
      <c r="D251" s="6">
        <v>213137</v>
      </c>
      <c r="E251" s="6">
        <v>32849</v>
      </c>
      <c r="F251" s="6">
        <v>863124</v>
      </c>
      <c r="G251" s="6">
        <v>3218895</v>
      </c>
      <c r="H251" s="6">
        <v>2401928</v>
      </c>
      <c r="I251" s="6">
        <v>11380436</v>
      </c>
      <c r="J251" s="6">
        <v>480311</v>
      </c>
      <c r="K251" s="6">
        <v>4378778</v>
      </c>
      <c r="L251" s="6">
        <v>2571708</v>
      </c>
      <c r="M251" s="6">
        <v>94</v>
      </c>
      <c r="N251" s="6">
        <v>8560311</v>
      </c>
      <c r="O251" s="6">
        <v>943334</v>
      </c>
      <c r="P251" s="6">
        <v>48549831</v>
      </c>
      <c r="Q251" s="6">
        <v>4642195</v>
      </c>
      <c r="R251" s="6">
        <v>4</v>
      </c>
      <c r="S251" s="6"/>
      <c r="T251" s="9" t="s">
        <v>19</v>
      </c>
      <c r="U251" s="6">
        <v>8333075</v>
      </c>
      <c r="V251" s="6">
        <v>54122</v>
      </c>
      <c r="W251" s="5">
        <v>458040</v>
      </c>
    </row>
    <row r="252" spans="1:23" ht="11.45" customHeight="1" x14ac:dyDescent="0.3">
      <c r="A252" s="3">
        <v>44804</v>
      </c>
      <c r="B252" s="6">
        <v>114208010</v>
      </c>
      <c r="C252" s="6">
        <v>84128</v>
      </c>
      <c r="D252" s="6">
        <v>244429</v>
      </c>
      <c r="E252" s="6">
        <v>34431</v>
      </c>
      <c r="F252" s="6">
        <v>732936</v>
      </c>
      <c r="G252" s="6">
        <v>3242283</v>
      </c>
      <c r="H252" s="6">
        <v>2483787</v>
      </c>
      <c r="I252" s="6">
        <v>12366169</v>
      </c>
      <c r="J252" s="6">
        <v>511244</v>
      </c>
      <c r="K252" s="6">
        <v>4571971</v>
      </c>
      <c r="L252" s="6">
        <v>2856000</v>
      </c>
      <c r="M252" s="6">
        <v>548</v>
      </c>
      <c r="N252" s="6">
        <v>8729867</v>
      </c>
      <c r="O252" s="6">
        <v>999909</v>
      </c>
      <c r="P252" s="6">
        <v>56830275</v>
      </c>
      <c r="Q252" s="6">
        <v>5058245</v>
      </c>
      <c r="R252" s="6">
        <v>74</v>
      </c>
      <c r="S252" s="6"/>
      <c r="T252" s="9" t="s">
        <v>19</v>
      </c>
      <c r="U252" s="6">
        <v>8041481</v>
      </c>
      <c r="V252" s="6">
        <v>51168</v>
      </c>
      <c r="W252" s="5">
        <v>497664</v>
      </c>
    </row>
    <row r="253" spans="1:23" ht="11.45" customHeight="1" x14ac:dyDescent="0.3">
      <c r="A253" s="3">
        <v>44834</v>
      </c>
      <c r="B253" s="6">
        <v>97884685</v>
      </c>
      <c r="C253" s="6">
        <v>74232</v>
      </c>
      <c r="D253" s="6">
        <v>206230</v>
      </c>
      <c r="E253" s="6">
        <v>30347</v>
      </c>
      <c r="F253" s="6">
        <v>771386</v>
      </c>
      <c r="G253" s="6">
        <v>2896992</v>
      </c>
      <c r="H253" s="6">
        <v>2184240</v>
      </c>
      <c r="I253" s="6">
        <v>10850134</v>
      </c>
      <c r="J253" s="6">
        <v>452300</v>
      </c>
      <c r="K253" s="6">
        <v>3994665</v>
      </c>
      <c r="L253" s="6">
        <v>2990304</v>
      </c>
      <c r="M253" s="6">
        <v>44</v>
      </c>
      <c r="N253" s="6">
        <v>7702368</v>
      </c>
      <c r="O253" s="6">
        <v>862942</v>
      </c>
      <c r="P253" s="6">
        <v>48952073</v>
      </c>
      <c r="Q253" s="6">
        <v>4379695</v>
      </c>
      <c r="R253" s="6">
        <v>142</v>
      </c>
      <c r="S253" s="6"/>
      <c r="T253" s="9" t="s">
        <v>19</v>
      </c>
      <c r="U253" s="6">
        <v>7426262</v>
      </c>
      <c r="V253" s="6">
        <v>45764</v>
      </c>
      <c r="W253" s="5">
        <v>497832</v>
      </c>
    </row>
    <row r="254" spans="1:23" ht="11.45" customHeight="1" x14ac:dyDescent="0.3">
      <c r="A254" s="3">
        <v>44865</v>
      </c>
      <c r="B254" s="6">
        <v>99524814</v>
      </c>
      <c r="C254" s="6">
        <v>85191</v>
      </c>
      <c r="D254" s="6">
        <v>208958</v>
      </c>
      <c r="E254" s="6">
        <v>30590</v>
      </c>
      <c r="F254" s="6">
        <v>844946</v>
      </c>
      <c r="G254" s="6">
        <v>3307231</v>
      </c>
      <c r="H254" s="6">
        <v>2395074</v>
      </c>
      <c r="I254" s="6">
        <v>11196579</v>
      </c>
      <c r="J254" s="6">
        <v>484596</v>
      </c>
      <c r="K254" s="6">
        <v>4394201</v>
      </c>
      <c r="L254" s="6">
        <v>2650944</v>
      </c>
      <c r="M254" s="6">
        <v>80</v>
      </c>
      <c r="N254" s="6">
        <v>8239603</v>
      </c>
      <c r="O254" s="6">
        <v>888478</v>
      </c>
      <c r="P254" s="6">
        <v>48700824</v>
      </c>
      <c r="Q254" s="6">
        <v>4622122</v>
      </c>
      <c r="R254" s="6">
        <v>96</v>
      </c>
      <c r="S254" s="6"/>
      <c r="T254" s="9" t="s">
        <v>19</v>
      </c>
      <c r="U254" s="6">
        <v>8366861</v>
      </c>
      <c r="V254" s="6">
        <v>50745</v>
      </c>
      <c r="W254" s="5">
        <v>436248</v>
      </c>
    </row>
    <row r="255" spans="1:23" ht="11.45" customHeight="1" x14ac:dyDescent="0.3">
      <c r="A255" s="3">
        <v>44895</v>
      </c>
      <c r="B255" s="6">
        <v>68734671</v>
      </c>
      <c r="C255" s="6">
        <v>63337</v>
      </c>
      <c r="D255" s="6">
        <v>167505</v>
      </c>
      <c r="E255" s="6">
        <v>31446</v>
      </c>
      <c r="F255" s="6">
        <v>659309</v>
      </c>
      <c r="G255" s="6">
        <v>2536811</v>
      </c>
      <c r="H255" s="6">
        <v>1762028</v>
      </c>
      <c r="I255" s="6">
        <v>7812825</v>
      </c>
      <c r="J255" s="6">
        <v>345993</v>
      </c>
      <c r="K255" s="6">
        <v>3217985</v>
      </c>
      <c r="L255" s="6">
        <v>2265000</v>
      </c>
      <c r="M255" s="6">
        <v>41</v>
      </c>
      <c r="N255" s="6">
        <v>5860867</v>
      </c>
      <c r="O255" s="6">
        <v>651900</v>
      </c>
      <c r="P255" s="6">
        <v>32780256</v>
      </c>
      <c r="Q255" s="6">
        <v>3345254</v>
      </c>
      <c r="R255" s="6">
        <v>120</v>
      </c>
      <c r="S255" s="6"/>
      <c r="T255" s="9" t="s">
        <v>19</v>
      </c>
      <c r="U255" s="6">
        <v>6344606</v>
      </c>
      <c r="V255" s="6">
        <v>42938</v>
      </c>
      <c r="W255" s="5">
        <v>324684</v>
      </c>
    </row>
    <row r="256" spans="1:23" ht="11.45" customHeight="1" x14ac:dyDescent="0.3">
      <c r="A256" s="3">
        <v>44926</v>
      </c>
      <c r="B256" s="6">
        <v>57068424</v>
      </c>
      <c r="C256" s="6">
        <v>55962</v>
      </c>
      <c r="D256" s="6">
        <v>143561</v>
      </c>
      <c r="E256" s="6">
        <v>21689</v>
      </c>
      <c r="F256" s="6">
        <v>580836</v>
      </c>
      <c r="G256" s="6">
        <v>2363608</v>
      </c>
      <c r="H256" s="6">
        <v>1603630</v>
      </c>
      <c r="I256" s="6">
        <v>7176448</v>
      </c>
      <c r="J256" s="6">
        <v>329495</v>
      </c>
      <c r="K256" s="6">
        <v>2838288</v>
      </c>
      <c r="L256" s="6">
        <v>2086572</v>
      </c>
      <c r="M256" s="6">
        <v>53</v>
      </c>
      <c r="N256" s="6">
        <v>5070335</v>
      </c>
      <c r="O256" s="6">
        <v>573147</v>
      </c>
      <c r="P256" s="6">
        <v>27060669</v>
      </c>
      <c r="Q256" s="6">
        <v>2931567</v>
      </c>
      <c r="R256" s="6">
        <v>81</v>
      </c>
      <c r="S256" s="6"/>
      <c r="T256" s="9" t="s">
        <v>19</v>
      </c>
      <c r="U256" s="6">
        <v>5603817</v>
      </c>
      <c r="V256" s="6">
        <v>41480</v>
      </c>
      <c r="W256" s="5">
        <v>256800</v>
      </c>
    </row>
    <row r="257" spans="1:23" ht="11.45" customHeight="1" x14ac:dyDescent="0.3">
      <c r="A257" s="3">
        <v>44957</v>
      </c>
      <c r="B257" s="6">
        <v>88563303</v>
      </c>
      <c r="C257" s="6">
        <v>86860</v>
      </c>
      <c r="D257" s="6">
        <v>215489</v>
      </c>
      <c r="E257" s="6">
        <v>36349</v>
      </c>
      <c r="F257" s="6">
        <v>742867</v>
      </c>
      <c r="G257" s="6">
        <v>3455145</v>
      </c>
      <c r="H257" s="6">
        <v>2507234</v>
      </c>
      <c r="I257" s="6">
        <v>10807423</v>
      </c>
      <c r="J257" s="6">
        <v>486118</v>
      </c>
      <c r="K257" s="6">
        <v>4351575</v>
      </c>
      <c r="L257" s="6">
        <v>2612616</v>
      </c>
      <c r="M257" s="6">
        <v>122</v>
      </c>
      <c r="N257" s="6">
        <v>7281709</v>
      </c>
      <c r="O257" s="6">
        <v>914329</v>
      </c>
      <c r="P257" s="6">
        <v>38734534</v>
      </c>
      <c r="Q257" s="6">
        <v>4661779</v>
      </c>
      <c r="R257" s="6">
        <v>72</v>
      </c>
      <c r="S257" s="6"/>
      <c r="T257" s="9" t="s">
        <v>19</v>
      </c>
      <c r="U257" s="6">
        <v>7737401</v>
      </c>
      <c r="V257" s="6">
        <v>43932</v>
      </c>
      <c r="W257" s="5">
        <v>332580</v>
      </c>
    </row>
    <row r="258" spans="1:23" ht="11.45" customHeight="1" x14ac:dyDescent="0.3">
      <c r="A258" s="3">
        <v>44985</v>
      </c>
      <c r="B258" s="6">
        <v>66464111</v>
      </c>
      <c r="C258" s="6">
        <v>60270</v>
      </c>
      <c r="D258" s="6">
        <v>140823</v>
      </c>
      <c r="E258" s="6">
        <v>23820</v>
      </c>
      <c r="F258" s="6">
        <v>640775</v>
      </c>
      <c r="G258" s="6">
        <v>2674135</v>
      </c>
      <c r="H258" s="6">
        <v>1858059</v>
      </c>
      <c r="I258" s="6">
        <v>7746452</v>
      </c>
      <c r="J258" s="6">
        <v>353878</v>
      </c>
      <c r="K258" s="6">
        <v>3401476</v>
      </c>
      <c r="L258" s="6">
        <v>2340168</v>
      </c>
      <c r="M258" s="6">
        <v>102</v>
      </c>
      <c r="N258" s="6">
        <v>6012698</v>
      </c>
      <c r="O258" s="6">
        <v>703208</v>
      </c>
      <c r="P258" s="6">
        <v>30486287</v>
      </c>
      <c r="Q258" s="6">
        <v>3590221</v>
      </c>
      <c r="R258" s="6">
        <v>36</v>
      </c>
      <c r="S258" s="6"/>
      <c r="T258" s="9" t="s">
        <v>19</v>
      </c>
      <c r="U258" s="6">
        <v>6369937</v>
      </c>
      <c r="V258" s="6">
        <v>46738</v>
      </c>
      <c r="W258" s="5">
        <v>305292</v>
      </c>
    </row>
    <row r="259" spans="1:23" ht="11.45" customHeight="1" x14ac:dyDescent="0.3">
      <c r="A259" s="3">
        <v>45016</v>
      </c>
      <c r="B259" s="6">
        <v>80115737</v>
      </c>
      <c r="C259" s="6">
        <v>73523</v>
      </c>
      <c r="D259" s="6">
        <v>196397</v>
      </c>
      <c r="E259" s="6">
        <v>28359</v>
      </c>
      <c r="F259" s="6">
        <v>657125</v>
      </c>
      <c r="G259" s="6">
        <v>3269841</v>
      </c>
      <c r="H259" s="6">
        <v>2240572</v>
      </c>
      <c r="I259" s="6">
        <v>9199862</v>
      </c>
      <c r="J259" s="6">
        <v>425461</v>
      </c>
      <c r="K259" s="6">
        <v>4150263</v>
      </c>
      <c r="L259" s="6">
        <v>2315364</v>
      </c>
      <c r="M259" s="6">
        <v>69</v>
      </c>
      <c r="N259" s="6">
        <v>7485575</v>
      </c>
      <c r="O259" s="6">
        <v>860828</v>
      </c>
      <c r="P259" s="6">
        <v>37133638</v>
      </c>
      <c r="Q259" s="6">
        <v>4310698</v>
      </c>
      <c r="R259" s="6">
        <v>79</v>
      </c>
      <c r="S259" s="6"/>
      <c r="T259" s="9" t="s">
        <v>19</v>
      </c>
      <c r="U259" s="6">
        <v>7725521</v>
      </c>
      <c r="V259" s="6">
        <v>44401</v>
      </c>
      <c r="W259" s="5">
        <v>302940</v>
      </c>
    </row>
    <row r="260" spans="1:23" ht="11.45" customHeight="1" x14ac:dyDescent="0.3">
      <c r="A260" s="3">
        <v>45046</v>
      </c>
      <c r="B260" s="6">
        <v>98591777</v>
      </c>
      <c r="C260" s="6">
        <v>83811</v>
      </c>
      <c r="D260" s="6">
        <v>205549</v>
      </c>
      <c r="E260" s="6">
        <v>32137</v>
      </c>
      <c r="F260" s="6">
        <v>764712</v>
      </c>
      <c r="G260" s="6">
        <v>3788703</v>
      </c>
      <c r="H260" s="6">
        <v>2725701</v>
      </c>
      <c r="I260" s="6">
        <v>11071284</v>
      </c>
      <c r="J260" s="6">
        <v>500390</v>
      </c>
      <c r="K260" s="6">
        <v>5205659</v>
      </c>
      <c r="L260" s="6">
        <v>2681124</v>
      </c>
      <c r="M260" s="6">
        <v>108</v>
      </c>
      <c r="N260" s="6">
        <v>8771642</v>
      </c>
      <c r="O260" s="6">
        <v>1034996</v>
      </c>
      <c r="P260" s="6">
        <v>46062333</v>
      </c>
      <c r="Q260" s="6">
        <v>5231455</v>
      </c>
      <c r="R260" s="6">
        <v>399</v>
      </c>
      <c r="S260" s="6"/>
      <c r="T260" s="9" t="s">
        <v>19</v>
      </c>
      <c r="U260" s="6">
        <v>8758953</v>
      </c>
      <c r="V260" s="6">
        <v>50980</v>
      </c>
      <c r="W260" s="5">
        <v>352296</v>
      </c>
    </row>
    <row r="261" spans="1:23" ht="11.45" customHeight="1" x14ac:dyDescent="0.3">
      <c r="A261" s="3">
        <v>45077</v>
      </c>
      <c r="B261" s="6">
        <v>112293024</v>
      </c>
      <c r="C261" s="6">
        <v>94674</v>
      </c>
      <c r="D261" s="6">
        <v>262476</v>
      </c>
      <c r="E261" s="6">
        <v>36702</v>
      </c>
      <c r="F261" s="6">
        <v>1169324</v>
      </c>
      <c r="G261" s="6">
        <v>4039674</v>
      </c>
      <c r="H261" s="6">
        <v>2850806</v>
      </c>
      <c r="I261" s="6">
        <v>12122214</v>
      </c>
      <c r="J261" s="6">
        <v>524365</v>
      </c>
      <c r="K261" s="6">
        <v>5352142</v>
      </c>
      <c r="L261" s="6">
        <v>2828688</v>
      </c>
      <c r="M261" s="6">
        <v>38</v>
      </c>
      <c r="N261" s="6">
        <v>10097078</v>
      </c>
      <c r="O261" s="6">
        <v>1068828</v>
      </c>
      <c r="P261" s="6">
        <v>53144340</v>
      </c>
      <c r="Q261" s="6">
        <v>5524485</v>
      </c>
      <c r="R261" s="6">
        <v>58</v>
      </c>
      <c r="S261" s="6"/>
      <c r="T261" s="9" t="s">
        <v>19</v>
      </c>
      <c r="U261" s="6">
        <v>10286566</v>
      </c>
      <c r="V261" s="6">
        <v>55212</v>
      </c>
      <c r="W261" s="5">
        <v>500460</v>
      </c>
    </row>
    <row r="262" spans="1:23" ht="11.45" customHeight="1" x14ac:dyDescent="0.3">
      <c r="A262" s="3">
        <v>45107</v>
      </c>
      <c r="B262" s="6">
        <v>99855541</v>
      </c>
      <c r="C262" s="6">
        <v>92875</v>
      </c>
      <c r="D262" s="6">
        <v>215154</v>
      </c>
      <c r="E262" s="6">
        <v>32770</v>
      </c>
      <c r="F262" s="6">
        <v>794664</v>
      </c>
      <c r="G262" s="6">
        <v>3425553</v>
      </c>
      <c r="H262" s="6">
        <v>2369017</v>
      </c>
      <c r="I262" s="6">
        <v>10832540</v>
      </c>
      <c r="J262" s="6">
        <v>439617</v>
      </c>
      <c r="K262" s="6">
        <v>4495449</v>
      </c>
      <c r="L262" s="6">
        <v>2566380</v>
      </c>
      <c r="M262" s="6">
        <v>59</v>
      </c>
      <c r="N262" s="6">
        <v>8489059</v>
      </c>
      <c r="O262" s="6">
        <v>892115</v>
      </c>
      <c r="P262" s="6">
        <v>49195443</v>
      </c>
      <c r="Q262" s="6">
        <v>4747471</v>
      </c>
      <c r="R262" s="6">
        <v>144</v>
      </c>
      <c r="S262" s="6"/>
      <c r="T262" s="9" t="s">
        <v>19</v>
      </c>
      <c r="U262" s="6">
        <v>8797366</v>
      </c>
      <c r="V262" s="6">
        <v>50697</v>
      </c>
      <c r="W262" s="5">
        <v>448176</v>
      </c>
    </row>
    <row r="263" spans="1:23" ht="11.45" customHeight="1" x14ac:dyDescent="0.3">
      <c r="A263" s="3">
        <v>45138</v>
      </c>
      <c r="B263" s="6">
        <v>106490620</v>
      </c>
      <c r="C263" s="6">
        <v>84528</v>
      </c>
      <c r="D263" s="6">
        <v>226154</v>
      </c>
      <c r="E263" s="6">
        <v>30265</v>
      </c>
      <c r="F263" s="6">
        <v>768114</v>
      </c>
      <c r="G263" s="6">
        <v>3303280</v>
      </c>
      <c r="H263" s="6">
        <v>2371483</v>
      </c>
      <c r="I263" s="6">
        <v>11755708</v>
      </c>
      <c r="J263" s="6">
        <v>473650</v>
      </c>
      <c r="K263" s="6">
        <v>4509588</v>
      </c>
      <c r="L263" s="6">
        <v>2577396</v>
      </c>
      <c r="M263" s="6">
        <v>66</v>
      </c>
      <c r="N263" s="6">
        <v>8262534</v>
      </c>
      <c r="O263" s="6">
        <v>908856</v>
      </c>
      <c r="P263" s="6">
        <v>53512292</v>
      </c>
      <c r="Q263" s="6">
        <v>4864013</v>
      </c>
      <c r="R263" s="6">
        <v>284</v>
      </c>
      <c r="S263" s="6"/>
      <c r="T263" s="9" t="s">
        <v>19</v>
      </c>
      <c r="U263" s="6">
        <v>8512291</v>
      </c>
      <c r="V263" s="6">
        <v>51145</v>
      </c>
      <c r="W263" s="5">
        <v>474132</v>
      </c>
    </row>
    <row r="264" spans="1:23" ht="11.45" customHeight="1" x14ac:dyDescent="0.3">
      <c r="A264" s="3">
        <v>45169</v>
      </c>
      <c r="B264" s="6">
        <v>109923692</v>
      </c>
      <c r="C264" s="6">
        <v>83033</v>
      </c>
      <c r="D264" s="6">
        <v>208091</v>
      </c>
      <c r="E264" s="6">
        <v>30334</v>
      </c>
      <c r="F264" s="6">
        <v>596142</v>
      </c>
      <c r="G264" s="6">
        <v>3289553</v>
      </c>
      <c r="H264" s="6">
        <v>2378840</v>
      </c>
      <c r="I264" s="6">
        <v>11733372</v>
      </c>
      <c r="J264" s="6">
        <v>476832</v>
      </c>
      <c r="K264" s="6">
        <v>4540229</v>
      </c>
      <c r="L264" s="6">
        <v>2716668</v>
      </c>
      <c r="M264" s="6">
        <v>77</v>
      </c>
      <c r="N264" s="6">
        <v>8107288</v>
      </c>
      <c r="O264" s="6">
        <v>916537</v>
      </c>
      <c r="P264" s="6">
        <v>56373867</v>
      </c>
      <c r="Q264" s="6">
        <v>4986943</v>
      </c>
      <c r="R264" s="6">
        <v>454</v>
      </c>
      <c r="S264" s="6"/>
      <c r="T264" s="9" t="s">
        <v>19</v>
      </c>
      <c r="U264" s="6">
        <v>7902645</v>
      </c>
      <c r="V264" s="6">
        <v>48222</v>
      </c>
      <c r="W264" s="5">
        <v>477984</v>
      </c>
    </row>
    <row r="265" spans="1:23" ht="11.45" customHeight="1" x14ac:dyDescent="0.3">
      <c r="A265" s="3">
        <v>45199</v>
      </c>
      <c r="B265" s="6">
        <v>97138753</v>
      </c>
      <c r="C265" s="6">
        <v>81188</v>
      </c>
      <c r="D265" s="6">
        <v>198086</v>
      </c>
      <c r="E265" s="6">
        <v>30530</v>
      </c>
      <c r="F265" s="6">
        <v>598249</v>
      </c>
      <c r="G265" s="6">
        <v>3121718</v>
      </c>
      <c r="H265" s="6">
        <v>2174968</v>
      </c>
      <c r="I265" s="6">
        <v>10750317</v>
      </c>
      <c r="J265" s="6">
        <v>433690</v>
      </c>
      <c r="K265" s="6">
        <v>4248146</v>
      </c>
      <c r="L265" s="6">
        <v>2678100</v>
      </c>
      <c r="M265" s="6">
        <v>54</v>
      </c>
      <c r="N265" s="6">
        <v>7622764</v>
      </c>
      <c r="O265" s="6">
        <v>849697</v>
      </c>
      <c r="P265" s="6">
        <v>49763724</v>
      </c>
      <c r="Q265" s="6">
        <v>4484978</v>
      </c>
      <c r="R265" s="6">
        <v>174</v>
      </c>
      <c r="S265" s="6"/>
      <c r="T265" s="9" t="s">
        <v>19</v>
      </c>
      <c r="U265" s="6">
        <v>7632258</v>
      </c>
      <c r="V265" s="6">
        <v>51425</v>
      </c>
      <c r="W265" s="5">
        <v>447264</v>
      </c>
    </row>
    <row r="266" spans="1:23" ht="11.45" customHeight="1" x14ac:dyDescent="0.3">
      <c r="A266" s="3">
        <v>45230</v>
      </c>
      <c r="B266" s="6">
        <v>83977963</v>
      </c>
      <c r="C266" s="6">
        <v>73344</v>
      </c>
      <c r="D266" s="6">
        <v>164632</v>
      </c>
      <c r="E266" s="6">
        <v>21437</v>
      </c>
      <c r="F266" s="6">
        <v>552569</v>
      </c>
      <c r="G266" s="6">
        <v>2940485</v>
      </c>
      <c r="H266" s="6">
        <v>1991501</v>
      </c>
      <c r="I266" s="6">
        <v>9531565</v>
      </c>
      <c r="J266" s="6">
        <v>393451</v>
      </c>
      <c r="K266" s="6">
        <v>3912663</v>
      </c>
      <c r="L266" s="6">
        <v>2583024</v>
      </c>
      <c r="M266" s="6">
        <v>114</v>
      </c>
      <c r="N266" s="6">
        <v>7046227</v>
      </c>
      <c r="O266" s="6">
        <v>764093</v>
      </c>
      <c r="P266" s="6">
        <v>41761504</v>
      </c>
      <c r="Q266" s="6">
        <v>3906694</v>
      </c>
      <c r="R266" s="6">
        <v>25</v>
      </c>
      <c r="S266" s="6"/>
      <c r="T266" s="9" t="s">
        <v>19</v>
      </c>
      <c r="U266" s="6">
        <v>7301806</v>
      </c>
      <c r="V266" s="6">
        <v>42591</v>
      </c>
      <c r="W266" s="5">
        <v>441120</v>
      </c>
    </row>
    <row r="267" spans="1:23" ht="11.45" customHeight="1" x14ac:dyDescent="0.3">
      <c r="A267" s="3">
        <v>45260</v>
      </c>
      <c r="B267" s="6">
        <v>94606444</v>
      </c>
      <c r="C267" s="6">
        <v>86503</v>
      </c>
      <c r="D267" s="6">
        <v>206334</v>
      </c>
      <c r="E267" s="6">
        <v>38695</v>
      </c>
      <c r="F267" s="6">
        <v>723371</v>
      </c>
      <c r="G267" s="6">
        <v>3562556</v>
      </c>
      <c r="H267" s="6">
        <v>2352669</v>
      </c>
      <c r="I267" s="6">
        <v>10640202</v>
      </c>
      <c r="J267" s="6">
        <v>460422</v>
      </c>
      <c r="K267" s="6">
        <v>4639795</v>
      </c>
      <c r="L267" s="6">
        <v>2656308</v>
      </c>
      <c r="M267" s="6">
        <v>174</v>
      </c>
      <c r="N267" s="6">
        <v>8463039</v>
      </c>
      <c r="O267" s="6">
        <v>893935</v>
      </c>
      <c r="P267" s="6">
        <v>46619900</v>
      </c>
      <c r="Q267" s="6">
        <v>4625728</v>
      </c>
      <c r="R267" s="6">
        <v>327</v>
      </c>
      <c r="S267" s="6"/>
      <c r="T267" s="9" t="s">
        <v>19</v>
      </c>
      <c r="U267" s="6">
        <v>8786181</v>
      </c>
      <c r="V267" s="6">
        <v>53179</v>
      </c>
      <c r="W267" s="5">
        <v>400932</v>
      </c>
    </row>
    <row r="268" spans="1:23" ht="11.45" customHeight="1" x14ac:dyDescent="0.3">
      <c r="A268" s="3">
        <v>45291</v>
      </c>
      <c r="B268" s="6">
        <v>68299123</v>
      </c>
      <c r="C268" s="6">
        <v>77486</v>
      </c>
      <c r="D268" s="6">
        <v>156110</v>
      </c>
      <c r="E268" s="6">
        <v>28019</v>
      </c>
      <c r="F268" s="6">
        <v>474374</v>
      </c>
      <c r="G268" s="6">
        <v>2722346</v>
      </c>
      <c r="H268" s="6">
        <v>1808181</v>
      </c>
      <c r="I268" s="6">
        <v>8252194</v>
      </c>
      <c r="J268" s="6">
        <v>347680</v>
      </c>
      <c r="K268" s="6">
        <v>3486938</v>
      </c>
      <c r="L268" s="6">
        <v>2037552</v>
      </c>
      <c r="M268" s="6">
        <v>146</v>
      </c>
      <c r="N268" s="6">
        <v>6386765</v>
      </c>
      <c r="O268" s="6">
        <v>681370</v>
      </c>
      <c r="P268" s="6">
        <v>33088404</v>
      </c>
      <c r="Q268" s="6">
        <v>3457166</v>
      </c>
      <c r="R268" s="6">
        <v>26</v>
      </c>
      <c r="S268" s="6"/>
      <c r="T268" s="9" t="s">
        <v>19</v>
      </c>
      <c r="U268" s="6">
        <v>6710543</v>
      </c>
      <c r="V268" s="6">
        <v>39025</v>
      </c>
      <c r="W268" s="5">
        <v>221340</v>
      </c>
    </row>
    <row r="269" spans="1:23" ht="11.45" customHeight="1" x14ac:dyDescent="0.3">
      <c r="A269" s="3">
        <v>45322</v>
      </c>
      <c r="B269" s="6">
        <v>76541067</v>
      </c>
      <c r="C269" s="6">
        <v>71663</v>
      </c>
      <c r="D269" s="6">
        <v>193527</v>
      </c>
      <c r="E269" s="6">
        <v>26687</v>
      </c>
      <c r="F269" s="6">
        <v>446934</v>
      </c>
      <c r="G269" s="6">
        <v>3009814</v>
      </c>
      <c r="H269" s="6">
        <v>2100454</v>
      </c>
      <c r="I269" s="6">
        <v>9384071</v>
      </c>
      <c r="J269" s="6">
        <v>405607</v>
      </c>
      <c r="K269" s="6">
        <v>3875014</v>
      </c>
      <c r="L269" s="6">
        <v>2199948</v>
      </c>
      <c r="M269" s="6">
        <v>55</v>
      </c>
      <c r="N269" s="6">
        <v>6701076</v>
      </c>
      <c r="O269" s="6">
        <v>794788</v>
      </c>
      <c r="P269" s="6">
        <v>34009243</v>
      </c>
      <c r="Q269" s="6">
        <v>3982851</v>
      </c>
      <c r="R269" s="6">
        <v>266</v>
      </c>
      <c r="S269" s="6"/>
      <c r="T269" s="9" t="s">
        <v>19</v>
      </c>
      <c r="U269" s="6">
        <v>6768499</v>
      </c>
      <c r="V269" s="6">
        <v>43474</v>
      </c>
      <c r="W269" s="5">
        <v>287856</v>
      </c>
    </row>
    <row r="270" spans="1:23" ht="11.45" customHeight="1" x14ac:dyDescent="0.3">
      <c r="A270" s="3">
        <v>45351</v>
      </c>
      <c r="B270" s="6">
        <v>77702351</v>
      </c>
      <c r="C270" s="6">
        <v>81164</v>
      </c>
      <c r="D270" s="6">
        <v>213673</v>
      </c>
      <c r="E270" s="6">
        <v>28958</v>
      </c>
      <c r="F270" s="6">
        <v>524013</v>
      </c>
      <c r="G270" s="6">
        <v>3046728</v>
      </c>
      <c r="H270" s="6">
        <v>2062646</v>
      </c>
      <c r="I270" s="6">
        <v>8830261</v>
      </c>
      <c r="J270" s="6">
        <v>378670</v>
      </c>
      <c r="K270" s="6">
        <v>4063197</v>
      </c>
      <c r="L270" s="6">
        <v>2344152</v>
      </c>
      <c r="M270" s="6">
        <v>171</v>
      </c>
      <c r="N270" s="6">
        <v>7347174</v>
      </c>
      <c r="O270" s="6">
        <v>816097</v>
      </c>
      <c r="P270" s="6">
        <v>35969575</v>
      </c>
      <c r="Q270" s="6">
        <v>4111275</v>
      </c>
      <c r="R270" s="6">
        <v>57</v>
      </c>
      <c r="S270" s="6"/>
      <c r="T270" s="9" t="s">
        <v>19</v>
      </c>
      <c r="U270" s="6">
        <v>7530747</v>
      </c>
      <c r="V270" s="6">
        <v>47135</v>
      </c>
      <c r="W270" s="5">
        <v>315012</v>
      </c>
    </row>
    <row r="271" spans="1:23" ht="11.45" customHeight="1" x14ac:dyDescent="0.3">
      <c r="A271" s="3">
        <v>45382</v>
      </c>
      <c r="B271" s="6">
        <v>77282129</v>
      </c>
      <c r="C271" s="6">
        <v>69055</v>
      </c>
      <c r="D271" s="6">
        <v>210992</v>
      </c>
      <c r="E271" s="6">
        <v>29912</v>
      </c>
      <c r="F271" s="6">
        <v>441046</v>
      </c>
      <c r="G271" s="6">
        <v>3071638</v>
      </c>
      <c r="H271" s="6">
        <v>1969601</v>
      </c>
      <c r="I271" s="6">
        <v>8655066</v>
      </c>
      <c r="J271" s="6">
        <v>371528</v>
      </c>
      <c r="K271" s="6">
        <v>4183697</v>
      </c>
      <c r="L271" s="6">
        <v>1988436</v>
      </c>
      <c r="M271" s="6">
        <v>182</v>
      </c>
      <c r="N271" s="6">
        <v>7547386</v>
      </c>
      <c r="O271" s="6">
        <v>809027</v>
      </c>
      <c r="P271" s="6">
        <v>36186704</v>
      </c>
      <c r="Q271" s="6">
        <v>4071557</v>
      </c>
      <c r="R271" s="6">
        <v>255</v>
      </c>
      <c r="S271" s="6"/>
      <c r="T271" s="9" t="s">
        <v>19</v>
      </c>
      <c r="U271" s="6">
        <v>7611050</v>
      </c>
      <c r="V271" s="6">
        <v>41469</v>
      </c>
      <c r="W271" s="5">
        <v>241644</v>
      </c>
    </row>
    <row r="272" spans="1:23" ht="11.45" customHeight="1" x14ac:dyDescent="0.3">
      <c r="A272" s="3">
        <v>45412</v>
      </c>
      <c r="B272" s="6">
        <v>106625665</v>
      </c>
      <c r="C272" s="6">
        <v>91210</v>
      </c>
      <c r="D272" s="6">
        <v>308484</v>
      </c>
      <c r="E272" s="6">
        <v>35130</v>
      </c>
      <c r="F272" s="6">
        <v>639596</v>
      </c>
      <c r="G272" s="6">
        <v>3920175</v>
      </c>
      <c r="H272" s="6">
        <v>2542092</v>
      </c>
      <c r="I272" s="6">
        <v>11470004</v>
      </c>
      <c r="J272" s="6">
        <v>493607</v>
      </c>
      <c r="K272" s="6">
        <v>5733992</v>
      </c>
      <c r="L272" s="6">
        <v>2825904</v>
      </c>
      <c r="M272" s="6">
        <v>38</v>
      </c>
      <c r="N272" s="6">
        <v>10054569</v>
      </c>
      <c r="O272" s="6">
        <v>1085857</v>
      </c>
      <c r="P272" s="6">
        <v>49350891</v>
      </c>
      <c r="Q272" s="6">
        <v>5401862</v>
      </c>
      <c r="R272" s="6">
        <v>84</v>
      </c>
      <c r="S272" s="6"/>
      <c r="T272" s="9" t="s">
        <v>19</v>
      </c>
      <c r="U272" s="6">
        <v>9732690</v>
      </c>
      <c r="V272" s="6">
        <v>54843</v>
      </c>
      <c r="W272" s="5">
        <v>414180</v>
      </c>
    </row>
    <row r="273" spans="1:23" ht="11.45" customHeight="1" x14ac:dyDescent="0.3">
      <c r="A273" s="3">
        <v>45443</v>
      </c>
      <c r="B273" s="6">
        <v>99537374</v>
      </c>
      <c r="C273" s="6">
        <v>85815</v>
      </c>
      <c r="D273" s="6">
        <v>296229</v>
      </c>
      <c r="E273" s="6">
        <v>32108</v>
      </c>
      <c r="F273" s="6">
        <v>507090</v>
      </c>
      <c r="G273" s="6">
        <v>3539182</v>
      </c>
      <c r="H273" s="6">
        <v>2194475</v>
      </c>
      <c r="I273" s="6">
        <v>10658745</v>
      </c>
      <c r="J273" s="6">
        <v>445867</v>
      </c>
      <c r="K273" s="6">
        <v>5329696</v>
      </c>
      <c r="L273" s="6">
        <v>2463948</v>
      </c>
      <c r="M273" s="6">
        <v>129</v>
      </c>
      <c r="N273" s="6">
        <v>9348963</v>
      </c>
      <c r="O273" s="6">
        <v>978408</v>
      </c>
      <c r="P273" s="6">
        <v>46717480</v>
      </c>
      <c r="Q273" s="6">
        <v>4940870</v>
      </c>
      <c r="R273" s="6">
        <v>161</v>
      </c>
      <c r="S273" s="6"/>
      <c r="T273" s="9" t="s">
        <v>19</v>
      </c>
      <c r="U273" s="6">
        <v>9006529</v>
      </c>
      <c r="V273" s="6">
        <v>51321</v>
      </c>
      <c r="W273" s="5">
        <v>327348</v>
      </c>
    </row>
    <row r="274" spans="1:23" ht="11.45" customHeight="1" x14ac:dyDescent="0.3">
      <c r="A274" s="3">
        <v>45473</v>
      </c>
      <c r="B274" s="6">
        <v>96017427</v>
      </c>
      <c r="C274" s="6">
        <v>77996</v>
      </c>
      <c r="D274" s="6">
        <v>286702</v>
      </c>
      <c r="E274" s="6">
        <v>32850</v>
      </c>
      <c r="F274" s="6">
        <v>578654</v>
      </c>
      <c r="G274" s="6">
        <v>3252357</v>
      </c>
      <c r="H274" s="6">
        <v>1994659</v>
      </c>
      <c r="I274" s="6">
        <v>10427849</v>
      </c>
      <c r="J274" s="6">
        <v>414506</v>
      </c>
      <c r="K274" s="6">
        <v>5000597</v>
      </c>
      <c r="L274" s="6">
        <v>2221140</v>
      </c>
      <c r="M274" s="6">
        <v>29</v>
      </c>
      <c r="N274" s="6">
        <v>8872203</v>
      </c>
      <c r="O274" s="6">
        <v>890750</v>
      </c>
      <c r="P274" s="6">
        <v>46429467</v>
      </c>
      <c r="Q274" s="6">
        <v>4652011</v>
      </c>
      <c r="R274" s="6">
        <v>112</v>
      </c>
      <c r="S274" s="6"/>
      <c r="T274" s="9" t="s">
        <v>19</v>
      </c>
      <c r="U274" s="6">
        <v>8796251</v>
      </c>
      <c r="V274" s="6">
        <v>44046</v>
      </c>
      <c r="W274" s="5">
        <v>352260</v>
      </c>
    </row>
    <row r="275" spans="1:23" ht="11.45" customHeight="1" x14ac:dyDescent="0.3">
      <c r="A275" s="3">
        <v>45504</v>
      </c>
      <c r="B275" s="6">
        <v>113174718</v>
      </c>
      <c r="C275" s="6">
        <v>96290</v>
      </c>
      <c r="D275" s="6">
        <v>286797</v>
      </c>
      <c r="E275" s="6">
        <v>29612</v>
      </c>
      <c r="F275" s="6">
        <v>389495</v>
      </c>
      <c r="G275" s="6">
        <v>3310555</v>
      </c>
      <c r="H275" s="6">
        <v>2237194</v>
      </c>
      <c r="I275" s="6">
        <v>12049212</v>
      </c>
      <c r="J275" s="6">
        <v>465724</v>
      </c>
      <c r="K275" s="6">
        <v>5088549</v>
      </c>
      <c r="L275" s="6">
        <v>2539416</v>
      </c>
      <c r="M275" s="6">
        <v>103</v>
      </c>
      <c r="N275" s="6">
        <v>9246834</v>
      </c>
      <c r="O275" s="6">
        <v>965733</v>
      </c>
      <c r="P275" s="6">
        <v>58203388</v>
      </c>
      <c r="Q275" s="6">
        <v>5180679</v>
      </c>
      <c r="R275" s="6">
        <v>175</v>
      </c>
      <c r="S275" s="6"/>
      <c r="T275" s="9" t="s">
        <v>19</v>
      </c>
      <c r="U275" s="6">
        <v>8740458</v>
      </c>
      <c r="V275" s="6">
        <v>49958</v>
      </c>
      <c r="W275" s="5">
        <v>405000</v>
      </c>
    </row>
    <row r="276" spans="1:23" ht="11.45" customHeight="1" x14ac:dyDescent="0.3">
      <c r="A276" s="3">
        <v>45535</v>
      </c>
      <c r="B276" s="6">
        <v>109030721</v>
      </c>
      <c r="C276" s="6">
        <v>80803</v>
      </c>
      <c r="D276" s="6">
        <v>269405</v>
      </c>
      <c r="E276" s="6">
        <v>35495</v>
      </c>
      <c r="F276" s="6">
        <v>456721</v>
      </c>
      <c r="G276" s="6">
        <v>3105849</v>
      </c>
      <c r="H276" s="6">
        <v>2106617</v>
      </c>
      <c r="I276" s="6">
        <v>11442829</v>
      </c>
      <c r="J276" s="6">
        <v>436228</v>
      </c>
      <c r="K276" s="6">
        <v>4747406</v>
      </c>
      <c r="L276" s="6">
        <v>2528544</v>
      </c>
      <c r="M276" s="6">
        <v>24</v>
      </c>
      <c r="N276" s="6">
        <v>8705216</v>
      </c>
      <c r="O276" s="6">
        <v>919899</v>
      </c>
      <c r="P276" s="6">
        <v>57629195</v>
      </c>
      <c r="Q276" s="6">
        <v>5001908</v>
      </c>
      <c r="R276" s="6">
        <v>2332</v>
      </c>
      <c r="S276" s="6"/>
      <c r="T276" s="9" t="s">
        <v>19</v>
      </c>
      <c r="U276" s="6">
        <v>7833654</v>
      </c>
      <c r="V276" s="6">
        <v>51737</v>
      </c>
      <c r="W276" s="5">
        <v>375588</v>
      </c>
    </row>
    <row r="277" spans="1:23" ht="11.45" customHeight="1" x14ac:dyDescent="0.3">
      <c r="A277" s="3">
        <v>45565</v>
      </c>
      <c r="B277" s="6">
        <v>97782658</v>
      </c>
      <c r="C277" s="6">
        <v>76698</v>
      </c>
      <c r="D277" s="6">
        <v>247915</v>
      </c>
      <c r="E277" s="6">
        <v>29845</v>
      </c>
      <c r="F277" s="6">
        <v>414412</v>
      </c>
      <c r="G277" s="6">
        <v>2876945</v>
      </c>
      <c r="H277" s="6">
        <v>1917487</v>
      </c>
      <c r="I277" s="6">
        <v>10527758</v>
      </c>
      <c r="J277" s="6">
        <v>399616</v>
      </c>
      <c r="K277" s="6">
        <v>4413121</v>
      </c>
      <c r="L277" s="6">
        <v>2309016</v>
      </c>
      <c r="M277" s="6">
        <v>84</v>
      </c>
      <c r="N277" s="6">
        <v>8091228</v>
      </c>
      <c r="O277" s="6">
        <v>841626</v>
      </c>
      <c r="P277" s="6">
        <v>50620480</v>
      </c>
      <c r="Q277" s="6">
        <v>4515581</v>
      </c>
      <c r="R277" s="6">
        <v>211</v>
      </c>
      <c r="S277" s="6"/>
      <c r="T277" s="9" t="s">
        <v>19</v>
      </c>
      <c r="U277" s="6">
        <v>7527044</v>
      </c>
      <c r="V277" s="6">
        <v>44650</v>
      </c>
      <c r="W277" s="5">
        <v>388920</v>
      </c>
    </row>
    <row r="278" spans="1:23" ht="11.45" customHeight="1" x14ac:dyDescent="0.3">
      <c r="A278" s="3">
        <v>45596</v>
      </c>
      <c r="B278" s="6">
        <v>103819264</v>
      </c>
      <c r="C278" s="6">
        <v>86929</v>
      </c>
      <c r="D278" s="6">
        <v>246513</v>
      </c>
      <c r="E278" s="6">
        <v>33805</v>
      </c>
      <c r="F278" s="6">
        <v>457602</v>
      </c>
      <c r="G278" s="6">
        <v>3291571</v>
      </c>
      <c r="H278" s="6">
        <v>2144246</v>
      </c>
      <c r="I278" s="6">
        <v>11253656</v>
      </c>
      <c r="J278" s="6">
        <v>448417</v>
      </c>
      <c r="K278" s="6">
        <v>4958731</v>
      </c>
      <c r="L278" s="6">
        <v>2564076</v>
      </c>
      <c r="M278" s="6">
        <v>86</v>
      </c>
      <c r="N278" s="6">
        <v>9062693</v>
      </c>
      <c r="O278" s="6">
        <v>930213</v>
      </c>
      <c r="P278" s="6">
        <v>52055633</v>
      </c>
      <c r="Q278" s="6">
        <v>4892731</v>
      </c>
      <c r="R278" s="6">
        <v>81</v>
      </c>
      <c r="S278" s="6">
        <v>130</v>
      </c>
      <c r="T278" s="9" t="s">
        <v>19</v>
      </c>
      <c r="U278" s="6">
        <v>8857034</v>
      </c>
      <c r="V278" s="6">
        <v>46789</v>
      </c>
      <c r="W278" s="5">
        <v>412068</v>
      </c>
    </row>
    <row r="279" spans="1:23" ht="11.45" customHeight="1" x14ac:dyDescent="0.3">
      <c r="A279" s="3">
        <v>45626</v>
      </c>
      <c r="B279" s="6">
        <v>72213789</v>
      </c>
      <c r="C279" s="6">
        <v>61927</v>
      </c>
      <c r="D279" s="6">
        <v>211530</v>
      </c>
      <c r="E279" s="6">
        <v>27087</v>
      </c>
      <c r="F279" s="6">
        <v>368352</v>
      </c>
      <c r="G279" s="6">
        <v>2445907</v>
      </c>
      <c r="H279" s="6">
        <v>1568570</v>
      </c>
      <c r="I279" s="6">
        <v>7863761</v>
      </c>
      <c r="J279" s="6">
        <v>324682</v>
      </c>
      <c r="K279" s="6">
        <v>3634305</v>
      </c>
      <c r="L279" s="6">
        <v>2106672</v>
      </c>
      <c r="M279" s="6">
        <v>36</v>
      </c>
      <c r="N279" s="6">
        <v>6722431</v>
      </c>
      <c r="O279" s="6">
        <v>673495</v>
      </c>
      <c r="P279" s="6">
        <v>35438811</v>
      </c>
      <c r="Q279" s="6">
        <v>3519330</v>
      </c>
      <c r="R279" s="6">
        <v>193</v>
      </c>
      <c r="S279" s="6">
        <v>0</v>
      </c>
      <c r="T279" s="9" t="s">
        <v>19</v>
      </c>
      <c r="U279" s="6">
        <v>6534271</v>
      </c>
      <c r="V279" s="6">
        <v>41584</v>
      </c>
      <c r="W279" s="5">
        <v>279036</v>
      </c>
    </row>
    <row r="280" spans="1:23" ht="11.45" customHeight="1" x14ac:dyDescent="0.3">
      <c r="A280" s="3">
        <v>45657</v>
      </c>
      <c r="B280" s="6">
        <v>67676528</v>
      </c>
      <c r="C280" s="6">
        <v>62567</v>
      </c>
      <c r="D280" s="6">
        <v>186790</v>
      </c>
      <c r="E280" s="6">
        <v>24650</v>
      </c>
      <c r="F280" s="6">
        <v>354909</v>
      </c>
      <c r="G280" s="6">
        <v>2450297</v>
      </c>
      <c r="H280" s="6">
        <v>1600020</v>
      </c>
      <c r="I280" s="6">
        <v>7956841</v>
      </c>
      <c r="J280" s="6">
        <v>326496</v>
      </c>
      <c r="K280" s="6">
        <v>3662648</v>
      </c>
      <c r="L280" s="6">
        <v>2073696</v>
      </c>
      <c r="M280" s="6">
        <v>12</v>
      </c>
      <c r="N280" s="6">
        <v>6575439</v>
      </c>
      <c r="O280" s="6">
        <v>665515</v>
      </c>
      <c r="P280" s="6">
        <v>32811901</v>
      </c>
      <c r="Q280" s="6">
        <v>3410292</v>
      </c>
      <c r="R280" s="6">
        <v>89</v>
      </c>
      <c r="S280" s="6">
        <v>0</v>
      </c>
      <c r="T280" s="9" t="s">
        <v>19</v>
      </c>
      <c r="U280" s="6">
        <v>6642309</v>
      </c>
      <c r="V280" s="6">
        <v>42554</v>
      </c>
      <c r="W280" s="5">
        <v>261312</v>
      </c>
    </row>
    <row r="281" spans="1:23" ht="11.45" customHeight="1" x14ac:dyDescent="0.3">
      <c r="A281" s="3">
        <v>45688</v>
      </c>
      <c r="B281" s="6">
        <v>87127711</v>
      </c>
      <c r="C281" s="6">
        <v>81462</v>
      </c>
      <c r="D281" s="6">
        <v>231807</v>
      </c>
      <c r="E281" s="6">
        <v>34502</v>
      </c>
      <c r="F281" s="6">
        <v>292492</v>
      </c>
      <c r="G281" s="6">
        <v>3096753</v>
      </c>
      <c r="H281" s="6">
        <v>2148665</v>
      </c>
      <c r="I281" s="6">
        <v>10218498</v>
      </c>
      <c r="J281" s="6">
        <v>433919</v>
      </c>
      <c r="K281" s="6">
        <v>4449316</v>
      </c>
      <c r="L281" s="6">
        <v>2430588</v>
      </c>
      <c r="M281" s="6">
        <v>85</v>
      </c>
      <c r="N281" s="6">
        <v>7634166</v>
      </c>
      <c r="O281" s="6">
        <v>865814</v>
      </c>
      <c r="P281" s="6">
        <v>38491502</v>
      </c>
      <c r="Q281" s="6">
        <v>4522171</v>
      </c>
      <c r="R281" s="6">
        <v>-2093</v>
      </c>
      <c r="S281" s="6">
        <v>0</v>
      </c>
      <c r="T281" s="9" t="s">
        <v>19</v>
      </c>
      <c r="U281" s="6">
        <v>7439935</v>
      </c>
      <c r="V281" s="6">
        <v>52199</v>
      </c>
      <c r="W281" s="5">
        <v>322980</v>
      </c>
    </row>
    <row r="282" spans="1:23" ht="11.45" customHeight="1" x14ac:dyDescent="0.3">
      <c r="A282" s="3">
        <v>45716</v>
      </c>
      <c r="B282" s="6">
        <v>63714635</v>
      </c>
      <c r="C282" s="6">
        <v>53409</v>
      </c>
      <c r="D282" s="6">
        <v>174066</v>
      </c>
      <c r="E282" s="6">
        <v>21199</v>
      </c>
      <c r="F282" s="6">
        <v>277164</v>
      </c>
      <c r="G282" s="6">
        <v>2312257</v>
      </c>
      <c r="H282" s="6">
        <v>1550639</v>
      </c>
      <c r="I282" s="6">
        <v>7012977</v>
      </c>
      <c r="J282" s="6">
        <v>296556</v>
      </c>
      <c r="K282" s="6">
        <v>3443110</v>
      </c>
      <c r="L282" s="6">
        <v>1739400</v>
      </c>
      <c r="M282" s="6">
        <v>12</v>
      </c>
      <c r="N282" s="6">
        <v>6099403</v>
      </c>
      <c r="O282" s="6">
        <v>645367</v>
      </c>
      <c r="P282" s="6">
        <v>29247088</v>
      </c>
      <c r="Q282" s="6">
        <v>3391956</v>
      </c>
      <c r="R282" s="6">
        <v>232</v>
      </c>
      <c r="S282" s="6">
        <v>0</v>
      </c>
      <c r="T282" s="9" t="s">
        <v>19</v>
      </c>
      <c r="U282" s="6">
        <v>5985981</v>
      </c>
      <c r="V282" s="6">
        <v>38682</v>
      </c>
      <c r="W282" s="5">
        <v>216408</v>
      </c>
    </row>
    <row r="283" spans="1:23" ht="11.45" customHeight="1" x14ac:dyDescent="0.3">
      <c r="A283" s="3">
        <v>45747</v>
      </c>
      <c r="B283" s="6">
        <v>93443332</v>
      </c>
      <c r="C283" s="6">
        <v>91061</v>
      </c>
      <c r="D283" s="6">
        <v>267797</v>
      </c>
      <c r="E283" s="6">
        <v>36541</v>
      </c>
      <c r="F283" s="6">
        <v>450406</v>
      </c>
      <c r="G283" s="6">
        <v>3292353</v>
      </c>
      <c r="H283" s="6">
        <v>2256717</v>
      </c>
      <c r="I283" s="6">
        <v>9710216</v>
      </c>
      <c r="J283" s="6">
        <v>418325</v>
      </c>
      <c r="K283" s="6">
        <v>4984675</v>
      </c>
      <c r="L283" s="6">
        <v>2154960</v>
      </c>
      <c r="M283" s="6">
        <v>137</v>
      </c>
      <c r="N283" s="6">
        <v>8873626</v>
      </c>
      <c r="O283" s="6">
        <v>938547</v>
      </c>
      <c r="P283" s="6">
        <v>43288704</v>
      </c>
      <c r="Q283" s="6">
        <v>4822678</v>
      </c>
      <c r="R283" s="6">
        <v>52</v>
      </c>
      <c r="S283" s="6">
        <v>0</v>
      </c>
      <c r="T283" s="9" t="s">
        <v>19</v>
      </c>
      <c r="U283" s="6">
        <v>8693961</v>
      </c>
      <c r="V283" s="6">
        <v>50530</v>
      </c>
      <c r="W283" s="5">
        <v>254592</v>
      </c>
    </row>
    <row r="284" spans="1:23" ht="11.45" customHeight="1" x14ac:dyDescent="0.3">
      <c r="A284" s="3">
        <v>45777</v>
      </c>
      <c r="B284" s="6">
        <v>101841138</v>
      </c>
      <c r="C284" s="6">
        <v>85579</v>
      </c>
      <c r="D284" s="6">
        <v>253682</v>
      </c>
      <c r="E284" s="6">
        <v>22587</v>
      </c>
      <c r="F284" s="6">
        <v>305627</v>
      </c>
      <c r="G284" s="6">
        <v>3545210</v>
      </c>
      <c r="H284" s="6">
        <v>2480430</v>
      </c>
      <c r="I284" s="6">
        <v>10565433</v>
      </c>
      <c r="J284" s="6">
        <v>443572</v>
      </c>
      <c r="K284" s="6">
        <v>5469325</v>
      </c>
      <c r="L284" s="6">
        <v>2372496</v>
      </c>
      <c r="M284" s="6">
        <v>112</v>
      </c>
      <c r="N284" s="6">
        <v>9280093</v>
      </c>
      <c r="O284" s="6">
        <v>1003760</v>
      </c>
      <c r="P284" s="6">
        <v>46943012</v>
      </c>
      <c r="Q284" s="6">
        <v>5186980</v>
      </c>
      <c r="R284" s="6">
        <v>170</v>
      </c>
      <c r="S284" s="6">
        <v>0</v>
      </c>
      <c r="T284" s="9" t="s">
        <v>19</v>
      </c>
      <c r="U284" s="6">
        <v>9069725</v>
      </c>
      <c r="V284" s="6">
        <v>40560</v>
      </c>
      <c r="W284" s="5">
        <v>309348</v>
      </c>
    </row>
    <row r="285" spans="1:23" ht="11.45" customHeight="1" x14ac:dyDescent="0.3">
      <c r="A285" s="3">
        <v>45808</v>
      </c>
      <c r="B285" s="6">
        <v>111902334</v>
      </c>
      <c r="C285" s="6">
        <v>86368</v>
      </c>
      <c r="D285" s="6">
        <v>318923</v>
      </c>
      <c r="E285" s="6">
        <v>31804</v>
      </c>
      <c r="F285" s="6">
        <v>681433</v>
      </c>
      <c r="G285" s="6">
        <v>3722221</v>
      </c>
      <c r="H285" s="6">
        <v>2485926</v>
      </c>
      <c r="I285" s="6">
        <v>11076464</v>
      </c>
      <c r="J285" s="6">
        <v>456315</v>
      </c>
      <c r="K285" s="6">
        <v>5503161</v>
      </c>
      <c r="L285" s="6">
        <v>2489892</v>
      </c>
      <c r="M285" s="6">
        <v>132</v>
      </c>
      <c r="N285" s="6">
        <v>10158619</v>
      </c>
      <c r="O285" s="6">
        <v>1028746</v>
      </c>
      <c r="P285" s="6">
        <v>51523197</v>
      </c>
      <c r="Q285" s="6">
        <v>5320375</v>
      </c>
      <c r="R285" s="6">
        <v>85</v>
      </c>
      <c r="S285" s="6">
        <v>0</v>
      </c>
      <c r="T285" s="9" t="s">
        <v>19</v>
      </c>
      <c r="U285" s="6">
        <v>9812129</v>
      </c>
      <c r="V285" s="6">
        <v>60143</v>
      </c>
      <c r="W285" s="5">
        <v>370332</v>
      </c>
    </row>
    <row r="286" spans="1:23" ht="11.45" customHeight="1" x14ac:dyDescent="0.3">
      <c r="A286" s="3">
        <v>45838</v>
      </c>
      <c r="B286" s="6">
        <v>102547722</v>
      </c>
      <c r="C286" s="6">
        <v>80074</v>
      </c>
      <c r="D286" s="6">
        <v>266322</v>
      </c>
      <c r="E286" s="6">
        <v>27994</v>
      </c>
      <c r="F286" s="6">
        <v>429407</v>
      </c>
      <c r="G286" s="6">
        <v>3224013</v>
      </c>
      <c r="H286" s="6">
        <v>2143736</v>
      </c>
      <c r="I286" s="6">
        <v>10383229</v>
      </c>
      <c r="J286" s="6">
        <v>398618</v>
      </c>
      <c r="K286" s="6">
        <v>4831861</v>
      </c>
      <c r="L286" s="6">
        <f>'[1]Returns-Act'!L285</f>
        <v>2169456</v>
      </c>
      <c r="M286" s="6">
        <v>61</v>
      </c>
      <c r="N286" s="6">
        <v>8911364</v>
      </c>
      <c r="O286" s="6">
        <v>898891</v>
      </c>
      <c r="P286" s="6">
        <v>49025128</v>
      </c>
      <c r="Q286" s="6">
        <v>4766191</v>
      </c>
      <c r="R286" s="6">
        <v>252</v>
      </c>
      <c r="S286" s="6">
        <v>0</v>
      </c>
      <c r="T286" s="9" t="s">
        <v>19</v>
      </c>
      <c r="U286" s="6">
        <v>8898027</v>
      </c>
      <c r="V286" s="6">
        <v>51590</v>
      </c>
      <c r="W286" s="5">
        <v>301524</v>
      </c>
    </row>
    <row r="287" spans="1:23" ht="11.45" customHeight="1" x14ac:dyDescent="0.3">
      <c r="A287" s="3">
        <v>45869</v>
      </c>
      <c r="B287" s="6">
        <v>113131777</v>
      </c>
      <c r="C287" s="6">
        <v>82412</v>
      </c>
      <c r="D287" s="6">
        <v>243401</v>
      </c>
      <c r="E287" s="6">
        <v>24921</v>
      </c>
      <c r="F287" s="6">
        <v>435890</v>
      </c>
      <c r="G287" s="6">
        <v>3197844</v>
      </c>
      <c r="H287" s="6">
        <v>2169384</v>
      </c>
      <c r="I287" s="6">
        <v>11249725</v>
      </c>
      <c r="J287" s="6">
        <v>434912</v>
      </c>
      <c r="K287" s="6">
        <v>4904858</v>
      </c>
      <c r="L287" s="6">
        <f>'[1]Returns-Act'!L286</f>
        <v>2884728</v>
      </c>
      <c r="M287" s="6">
        <v>147</v>
      </c>
      <c r="N287" s="6">
        <v>8824661</v>
      </c>
      <c r="O287" s="6">
        <v>928489</v>
      </c>
      <c r="P287" s="6">
        <v>54279259</v>
      </c>
      <c r="Q287" s="6">
        <v>4994755</v>
      </c>
      <c r="R287" s="6">
        <v>54</v>
      </c>
      <c r="S287" s="6">
        <v>0</v>
      </c>
      <c r="T287" s="9" t="s">
        <v>19</v>
      </c>
      <c r="U287" s="6">
        <v>8516617</v>
      </c>
      <c r="V287" s="6">
        <v>49856</v>
      </c>
      <c r="W287" s="5">
        <v>415404</v>
      </c>
    </row>
    <row r="288" spans="1:23" ht="11.45" customHeight="1" x14ac:dyDescent="0.3">
      <c r="A288" s="3">
        <v>45900</v>
      </c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U288" s="6"/>
      <c r="V288" s="6"/>
      <c r="W288" s="5">
        <v>0</v>
      </c>
    </row>
    <row r="289" spans="1:23" ht="11.45" customHeight="1" x14ac:dyDescent="0.3">
      <c r="A289" s="3">
        <v>45930</v>
      </c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U289" s="6"/>
      <c r="V289" s="6"/>
      <c r="W289" s="5">
        <v>0</v>
      </c>
    </row>
    <row r="290" spans="1:23" ht="11.45" customHeight="1" x14ac:dyDescent="0.3">
      <c r="A290" s="3">
        <v>45961</v>
      </c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U290" s="6"/>
      <c r="V290" s="6"/>
      <c r="W290" s="5">
        <v>0</v>
      </c>
    </row>
    <row r="291" spans="1:23" ht="11.45" customHeight="1" x14ac:dyDescent="0.3">
      <c r="A291" s="3">
        <v>45991</v>
      </c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U291" s="6"/>
      <c r="V291" s="6"/>
      <c r="W291" s="5">
        <v>0</v>
      </c>
    </row>
    <row r="292" spans="1:23" ht="11.45" customHeight="1" x14ac:dyDescent="0.3">
      <c r="A292" s="3">
        <v>46022</v>
      </c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U292" s="6"/>
      <c r="V292" s="6"/>
      <c r="W292" s="5">
        <v>0</v>
      </c>
    </row>
    <row r="293" spans="1:23" ht="11.45" customHeight="1" x14ac:dyDescent="0.3">
      <c r="A293" s="3">
        <v>46053</v>
      </c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U293" s="6"/>
      <c r="V293" s="6"/>
      <c r="W293" s="5">
        <v>0</v>
      </c>
    </row>
    <row r="294" spans="1:23" ht="11.45" customHeight="1" x14ac:dyDescent="0.3">
      <c r="A294" s="3">
        <v>46081</v>
      </c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U294" s="6"/>
      <c r="V294" s="6"/>
      <c r="W294" s="5">
        <v>0</v>
      </c>
    </row>
    <row r="295" spans="1:23" ht="11.45" customHeight="1" x14ac:dyDescent="0.3">
      <c r="A295" s="3">
        <v>46112</v>
      </c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U295" s="6"/>
      <c r="V295" s="6"/>
      <c r="W295" s="5">
        <v>0</v>
      </c>
    </row>
    <row r="296" spans="1:23" ht="11.45" customHeight="1" x14ac:dyDescent="0.3">
      <c r="A296" s="3">
        <v>46142</v>
      </c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U296" s="6"/>
      <c r="V296" s="6"/>
      <c r="W296" s="5">
        <v>0</v>
      </c>
    </row>
    <row r="300" spans="1:23" ht="11.45" customHeight="1" x14ac:dyDescent="0.3">
      <c r="A300" s="8" t="s">
        <v>23</v>
      </c>
      <c r="B300" s="6">
        <f>SUM(B269:B280)</f>
        <v>1097403691</v>
      </c>
      <c r="C300" s="6">
        <f t="shared" ref="C300:V300" si="0">SUM(C269:C280)</f>
        <v>942117</v>
      </c>
      <c r="D300" s="6">
        <f t="shared" si="0"/>
        <v>2958557</v>
      </c>
      <c r="E300" s="6">
        <f t="shared" si="0"/>
        <v>366139</v>
      </c>
      <c r="F300" s="6">
        <f t="shared" si="0"/>
        <v>5578824</v>
      </c>
      <c r="G300" s="6">
        <f t="shared" si="0"/>
        <v>37321018</v>
      </c>
      <c r="H300" s="6">
        <f t="shared" si="0"/>
        <v>24438061</v>
      </c>
      <c r="I300" s="6">
        <f t="shared" si="0"/>
        <v>120520053</v>
      </c>
      <c r="J300" s="6">
        <f t="shared" si="0"/>
        <v>4910948</v>
      </c>
      <c r="K300" s="6">
        <f t="shared" si="0"/>
        <v>54690953</v>
      </c>
      <c r="L300" s="6">
        <f t="shared" si="0"/>
        <v>28164948</v>
      </c>
      <c r="M300" s="6">
        <f t="shared" si="0"/>
        <v>949</v>
      </c>
      <c r="N300" s="6">
        <f t="shared" si="0"/>
        <v>98275212</v>
      </c>
      <c r="O300" s="6">
        <f t="shared" si="0"/>
        <v>10371408</v>
      </c>
      <c r="P300" s="6">
        <f t="shared" si="0"/>
        <v>535422768</v>
      </c>
      <c r="Q300" s="6">
        <f t="shared" si="0"/>
        <v>53680947</v>
      </c>
      <c r="R300" s="6">
        <f t="shared" si="0"/>
        <v>4016</v>
      </c>
      <c r="S300" s="6">
        <f>SUM(S269:S280)</f>
        <v>130</v>
      </c>
      <c r="U300" s="6">
        <f t="shared" si="0"/>
        <v>95580536</v>
      </c>
      <c r="V300" s="6">
        <f t="shared" si="0"/>
        <v>559560</v>
      </c>
      <c r="W300" s="6">
        <f>SUM(W269:W280)</f>
        <v>4060224</v>
      </c>
    </row>
    <row r="302" spans="1:23" ht="11.45" customHeight="1" x14ac:dyDescent="0.3">
      <c r="A302" s="60" t="s">
        <v>71</v>
      </c>
      <c r="B302" s="8" t="s">
        <v>43</v>
      </c>
      <c r="C302" s="8" t="s">
        <v>43</v>
      </c>
      <c r="D302" s="8" t="s">
        <v>43</v>
      </c>
      <c r="E302" s="8" t="s">
        <v>43</v>
      </c>
      <c r="F302" s="68" t="s">
        <v>72</v>
      </c>
      <c r="G302" s="68" t="s">
        <v>43</v>
      </c>
      <c r="H302" s="68" t="s">
        <v>43</v>
      </c>
      <c r="I302" s="68" t="s">
        <v>43</v>
      </c>
      <c r="J302" s="68" t="s">
        <v>43</v>
      </c>
      <c r="K302" s="68" t="s">
        <v>43</v>
      </c>
      <c r="L302" s="68" t="s">
        <v>72</v>
      </c>
      <c r="M302" s="68" t="s">
        <v>43</v>
      </c>
      <c r="N302" s="68" t="s">
        <v>43</v>
      </c>
      <c r="O302" s="68" t="s">
        <v>43</v>
      </c>
      <c r="P302" s="68" t="s">
        <v>43</v>
      </c>
      <c r="Q302" s="68" t="s">
        <v>43</v>
      </c>
      <c r="R302" s="68" t="s">
        <v>72</v>
      </c>
      <c r="S302" s="68" t="s">
        <v>43</v>
      </c>
      <c r="T302" s="68"/>
      <c r="U302" s="68" t="s">
        <v>72</v>
      </c>
      <c r="V302" s="8" t="s">
        <v>43</v>
      </c>
      <c r="W302" s="68" t="s">
        <v>43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1AA67-41A3-4006-8D54-62B00E6CF4EE}">
  <dimension ref="B2:AB162"/>
  <sheetViews>
    <sheetView topLeftCell="D1" workbookViewId="0">
      <pane ySplit="4" topLeftCell="A114" activePane="bottomLeft" state="frozen"/>
      <selection activeCell="R159" sqref="R159"/>
      <selection pane="bottomLeft" activeCell="S117" sqref="S117"/>
    </sheetView>
  </sheetViews>
  <sheetFormatPr defaultRowHeight="15" x14ac:dyDescent="0.25"/>
  <cols>
    <col min="2" max="2" width="14.7109375" bestFit="1" customWidth="1"/>
    <col min="3" max="17" width="13" customWidth="1"/>
    <col min="18" max="18" width="22.5703125" bestFit="1" customWidth="1"/>
    <col min="19" max="19" width="13.28515625" bestFit="1" customWidth="1"/>
    <col min="20" max="20" width="12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2.140625" bestFit="1" customWidth="1"/>
    <col min="25" max="26" width="20" bestFit="1" customWidth="1"/>
    <col min="27" max="28" width="14.7109375" customWidth="1"/>
  </cols>
  <sheetData>
    <row r="2" spans="2:17" x14ac:dyDescent="0.25">
      <c r="C2" s="61" t="s">
        <v>41</v>
      </c>
      <c r="D2" s="61"/>
      <c r="E2" s="61"/>
      <c r="F2" s="61" t="s">
        <v>44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x14ac:dyDescent="0.25">
      <c r="C3" s="62"/>
      <c r="D3" s="62"/>
      <c r="E3" s="62"/>
      <c r="F3" s="63" t="s">
        <v>55</v>
      </c>
      <c r="G3" s="63"/>
      <c r="H3" s="63"/>
      <c r="I3" s="63" t="s">
        <v>56</v>
      </c>
      <c r="J3" s="63"/>
      <c r="K3" s="63"/>
      <c r="L3" s="63"/>
      <c r="M3" s="63"/>
      <c r="N3" s="63"/>
      <c r="O3" s="63"/>
      <c r="P3" s="63"/>
      <c r="Q3" s="63"/>
    </row>
    <row r="4" spans="2:17" x14ac:dyDescent="0.25">
      <c r="B4" t="s">
        <v>0</v>
      </c>
      <c r="C4" s="26" t="s">
        <v>42</v>
      </c>
      <c r="D4" s="26" t="s">
        <v>43</v>
      </c>
      <c r="E4" s="26" t="s">
        <v>45</v>
      </c>
      <c r="F4" s="26" t="s">
        <v>49</v>
      </c>
      <c r="G4" s="26" t="s">
        <v>50</v>
      </c>
      <c r="H4" s="26" t="s">
        <v>51</v>
      </c>
      <c r="I4" s="26" t="s">
        <v>46</v>
      </c>
      <c r="J4" s="26" t="s">
        <v>47</v>
      </c>
      <c r="K4" s="26" t="s">
        <v>48</v>
      </c>
      <c r="L4" s="26" t="s">
        <v>52</v>
      </c>
      <c r="M4" s="26" t="s">
        <v>53</v>
      </c>
      <c r="N4" s="26" t="s">
        <v>54</v>
      </c>
      <c r="O4" s="26" t="s">
        <v>49</v>
      </c>
      <c r="P4" s="26" t="s">
        <v>50</v>
      </c>
      <c r="Q4" s="26" t="s">
        <v>51</v>
      </c>
    </row>
    <row r="5" spans="2:17" x14ac:dyDescent="0.25">
      <c r="B5" s="27">
        <v>41670</v>
      </c>
      <c r="C5" s="30">
        <f>Sales!B148</f>
        <v>66278100</v>
      </c>
      <c r="D5" s="30">
        <f>Returns!B149</f>
        <v>76174437</v>
      </c>
      <c r="E5" s="31">
        <f>D5/C5</f>
        <v>1.1493153394560194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2:17" x14ac:dyDescent="0.25">
      <c r="B6" s="27">
        <v>41698</v>
      </c>
      <c r="C6" s="30">
        <f>Sales!B149</f>
        <v>69951755</v>
      </c>
      <c r="D6" s="30">
        <f>Returns!B150</f>
        <v>55413465</v>
      </c>
      <c r="E6" s="31">
        <f t="shared" ref="E6:E69" si="0">D6/C6</f>
        <v>0.79216690131648593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2:17" x14ac:dyDescent="0.25">
      <c r="B7" s="27">
        <v>41729</v>
      </c>
      <c r="C7" s="30">
        <f>Sales!B150</f>
        <v>78868541</v>
      </c>
      <c r="D7" s="30">
        <f>Returns!B151</f>
        <v>71215121</v>
      </c>
      <c r="E7" s="31">
        <f t="shared" si="0"/>
        <v>0.90295978722365355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2:17" x14ac:dyDescent="0.25">
      <c r="B8" s="27">
        <v>41759</v>
      </c>
      <c r="C8" s="30">
        <f>Sales!B151</f>
        <v>82575531</v>
      </c>
      <c r="D8" s="30">
        <f>Returns!B152</f>
        <v>83241874</v>
      </c>
      <c r="E8" s="31">
        <f t="shared" si="0"/>
        <v>1.0080694970039006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2:17" x14ac:dyDescent="0.25">
      <c r="B9" s="27">
        <v>41790</v>
      </c>
      <c r="C9" s="30">
        <f>Sales!B152</f>
        <v>97108898</v>
      </c>
      <c r="D9" s="30">
        <f>Returns!B153</f>
        <v>94573374</v>
      </c>
      <c r="E9" s="31">
        <f t="shared" si="0"/>
        <v>0.97388989009019544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2:17" x14ac:dyDescent="0.25">
      <c r="B10" s="27">
        <v>41820</v>
      </c>
      <c r="C10" s="30">
        <f>Sales!B153</f>
        <v>110181160</v>
      </c>
      <c r="D10" s="30">
        <f>Returns!B154</f>
        <v>83492555</v>
      </c>
      <c r="E10" s="31">
        <f t="shared" si="0"/>
        <v>0.75777524034054455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2:17" x14ac:dyDescent="0.25">
      <c r="B11" s="27">
        <v>41851</v>
      </c>
      <c r="C11" s="30">
        <f>Sales!B154</f>
        <v>127134372</v>
      </c>
      <c r="D11" s="30">
        <f>Returns!B155</f>
        <v>102739915</v>
      </c>
      <c r="E11" s="31">
        <f t="shared" si="0"/>
        <v>0.8081206788043126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2:17" x14ac:dyDescent="0.25">
      <c r="B12" s="27">
        <v>41882</v>
      </c>
      <c r="C12" s="30">
        <f>Sales!B155</f>
        <v>98757812</v>
      </c>
      <c r="D12" s="30">
        <f>Returns!B156</f>
        <v>88867911</v>
      </c>
      <c r="E12" s="31">
        <f t="shared" si="0"/>
        <v>0.89985702599405504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2:17" x14ac:dyDescent="0.25">
      <c r="B13" s="27">
        <v>41912</v>
      </c>
      <c r="C13" s="30">
        <f>Sales!B156</f>
        <v>86419691</v>
      </c>
      <c r="D13" s="30">
        <f>Returns!B157</f>
        <v>89107028</v>
      </c>
      <c r="E13" s="31">
        <f t="shared" si="0"/>
        <v>1.0310963504833639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x14ac:dyDescent="0.25">
      <c r="B14" s="27">
        <v>41943</v>
      </c>
      <c r="C14" s="30">
        <f>Sales!B157</f>
        <v>83731738</v>
      </c>
      <c r="D14" s="30">
        <f>Returns!B158</f>
        <v>85112976</v>
      </c>
      <c r="E14" s="31">
        <f t="shared" si="0"/>
        <v>1.0164959910422497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2:17" x14ac:dyDescent="0.25">
      <c r="B15" s="27">
        <v>41973</v>
      </c>
      <c r="C15" s="30">
        <f>Sales!B158</f>
        <v>75653326</v>
      </c>
      <c r="D15" s="30">
        <f>Returns!B159</f>
        <v>59628200</v>
      </c>
      <c r="E15" s="31">
        <f t="shared" si="0"/>
        <v>0.78817684763786855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2:17" x14ac:dyDescent="0.25">
      <c r="B16" s="27">
        <v>42004</v>
      </c>
      <c r="C16" s="30">
        <f>Sales!B159</f>
        <v>97307198</v>
      </c>
      <c r="D16" s="30">
        <f>Returns!B160</f>
        <v>61841536</v>
      </c>
      <c r="E16" s="31">
        <f t="shared" si="0"/>
        <v>0.63552889478946872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2:17" x14ac:dyDescent="0.25">
      <c r="B17" s="27">
        <v>42035</v>
      </c>
      <c r="C17" s="30">
        <f>Sales!B160</f>
        <v>72365934</v>
      </c>
      <c r="D17" s="30">
        <f>Returns!B161</f>
        <v>71770888</v>
      </c>
      <c r="E17" s="31">
        <f t="shared" si="0"/>
        <v>0.99177726359477381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7" x14ac:dyDescent="0.25">
      <c r="B18" s="27">
        <v>42063</v>
      </c>
      <c r="C18" s="30">
        <f>Sales!B161</f>
        <v>64090648</v>
      </c>
      <c r="D18" s="30">
        <f>Returns!B162</f>
        <v>57518003</v>
      </c>
      <c r="E18" s="31">
        <f t="shared" si="0"/>
        <v>0.89744767442513607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2:17" x14ac:dyDescent="0.25">
      <c r="B19" s="27">
        <v>42094</v>
      </c>
      <c r="C19" s="30">
        <f>Sales!B162</f>
        <v>83494507</v>
      </c>
      <c r="D19" s="30">
        <f>Returns!B163</f>
        <v>78335425</v>
      </c>
      <c r="E19" s="31">
        <f t="shared" si="0"/>
        <v>0.93821052204068944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2:17" x14ac:dyDescent="0.25">
      <c r="B20" s="27">
        <v>42124</v>
      </c>
      <c r="C20" s="30">
        <f>Sales!B163</f>
        <v>83979292</v>
      </c>
      <c r="D20" s="30">
        <f>Returns!B164</f>
        <v>88346581</v>
      </c>
      <c r="E20" s="31">
        <f t="shared" si="0"/>
        <v>1.0520043560262451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2:17" x14ac:dyDescent="0.25">
      <c r="B21" s="27">
        <v>42155</v>
      </c>
      <c r="C21" s="30">
        <f>Sales!B164</f>
        <v>99225296</v>
      </c>
      <c r="D21" s="30">
        <f>Returns!B165</f>
        <v>85023907</v>
      </c>
      <c r="E21" s="31">
        <f t="shared" si="0"/>
        <v>0.8568773329736401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2:17" x14ac:dyDescent="0.25">
      <c r="B22" s="27">
        <v>42185</v>
      </c>
      <c r="C22" s="30">
        <f>Sales!B165</f>
        <v>113469739</v>
      </c>
      <c r="D22" s="30">
        <f>Returns!B166</f>
        <v>90053633</v>
      </c>
      <c r="E22" s="31">
        <f t="shared" si="0"/>
        <v>0.79363567585186745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2:17" x14ac:dyDescent="0.25">
      <c r="B23" s="27">
        <v>42216</v>
      </c>
      <c r="C23" s="30">
        <f>Sales!B166</f>
        <v>128208751</v>
      </c>
      <c r="D23" s="30">
        <f>Returns!B167</f>
        <v>100158309</v>
      </c>
      <c r="E23" s="31">
        <f t="shared" si="0"/>
        <v>0.78121273484678122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2:17" x14ac:dyDescent="0.25">
      <c r="B24" s="28">
        <v>42247</v>
      </c>
      <c r="C24" s="30">
        <f>Sales!B167</f>
        <v>93307798</v>
      </c>
      <c r="D24" s="30">
        <f>Returns!B168</f>
        <v>93656707</v>
      </c>
      <c r="E24" s="31">
        <f t="shared" si="0"/>
        <v>1.0037393337692955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2:17" x14ac:dyDescent="0.25">
      <c r="B25" s="28">
        <v>42277</v>
      </c>
      <c r="C25" s="30">
        <f>Sales!B168</f>
        <v>88560636</v>
      </c>
      <c r="D25" s="30">
        <f>Returns!B169</f>
        <v>89269586</v>
      </c>
      <c r="E25" s="31">
        <f t="shared" si="0"/>
        <v>1.0080052496461294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7" x14ac:dyDescent="0.25">
      <c r="B26" s="28">
        <v>42308</v>
      </c>
      <c r="C26" s="30">
        <f>Sales!B169</f>
        <v>79033028</v>
      </c>
      <c r="D26" s="30">
        <f>Returns!B170</f>
        <v>82859165</v>
      </c>
      <c r="E26" s="31">
        <f t="shared" si="0"/>
        <v>1.0484118740838324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2:17" x14ac:dyDescent="0.25">
      <c r="B27" s="28">
        <v>42338</v>
      </c>
      <c r="C27" s="30">
        <f>Sales!B170</f>
        <v>77960418</v>
      </c>
      <c r="D27" s="30">
        <f>Returns!B171</f>
        <v>68326002</v>
      </c>
      <c r="E27" s="31">
        <f t="shared" si="0"/>
        <v>0.8764191336172672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x14ac:dyDescent="0.25">
      <c r="B28" s="28">
        <v>42369</v>
      </c>
      <c r="C28" s="30">
        <f>Sales!B171</f>
        <v>90736104</v>
      </c>
      <c r="D28" s="30">
        <f>Returns!B172</f>
        <v>62176939</v>
      </c>
      <c r="E28" s="31">
        <f t="shared" si="0"/>
        <v>0.6852502615717333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2:17" x14ac:dyDescent="0.25">
      <c r="B29" s="27">
        <v>42400</v>
      </c>
      <c r="C29" s="30">
        <f>Sales!B172</f>
        <v>60125028</v>
      </c>
      <c r="D29" s="30">
        <f>Returns!B173</f>
        <v>70748327</v>
      </c>
      <c r="E29" s="31">
        <f t="shared" si="0"/>
        <v>1.1766868033724658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7" x14ac:dyDescent="0.25">
      <c r="B30" s="27">
        <v>42429</v>
      </c>
      <c r="C30" s="30">
        <f>Sales!B173</f>
        <v>69053852</v>
      </c>
      <c r="D30" s="30">
        <f>Returns!B174</f>
        <v>68835867</v>
      </c>
      <c r="E30" s="31">
        <f t="shared" si="0"/>
        <v>0.99684326082200314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2:17" x14ac:dyDescent="0.25">
      <c r="B31" s="27">
        <v>42460</v>
      </c>
      <c r="C31" s="30">
        <f>Sales!B174</f>
        <v>82400051</v>
      </c>
      <c r="D31" s="30">
        <f>Returns!B175</f>
        <v>74960419</v>
      </c>
      <c r="E31" s="31">
        <f t="shared" si="0"/>
        <v>0.9097132597648514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17" x14ac:dyDescent="0.25">
      <c r="B32" s="27">
        <v>42490</v>
      </c>
      <c r="C32" s="30">
        <f>Sales!B175</f>
        <v>83748252</v>
      </c>
      <c r="D32" s="30">
        <f>Returns!B176</f>
        <v>85627254</v>
      </c>
      <c r="E32" s="31">
        <f t="shared" si="0"/>
        <v>1.0224363130588088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2:17" x14ac:dyDescent="0.25">
      <c r="B33" s="27">
        <v>42521</v>
      </c>
      <c r="C33" s="30">
        <f>Sales!B176</f>
        <v>95977184</v>
      </c>
      <c r="D33" s="30">
        <f>Returns!B177</f>
        <v>84414701</v>
      </c>
      <c r="E33" s="31">
        <f t="shared" si="0"/>
        <v>0.87952883677020577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2:17" x14ac:dyDescent="0.25">
      <c r="B34" s="27">
        <v>42551</v>
      </c>
      <c r="C34" s="30">
        <f>Sales!B177</f>
        <v>108469155</v>
      </c>
      <c r="D34" s="30">
        <f>Returns!B178</f>
        <v>86841100</v>
      </c>
      <c r="E34" s="31">
        <f t="shared" si="0"/>
        <v>0.8006064028064015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2:17" x14ac:dyDescent="0.25">
      <c r="B35" s="27">
        <v>42582</v>
      </c>
      <c r="C35" s="30">
        <f>Sales!B178</f>
        <v>120148272</v>
      </c>
      <c r="D35" s="30">
        <f>Returns!B179</f>
        <v>88236371</v>
      </c>
      <c r="E35" s="31">
        <f t="shared" si="0"/>
        <v>0.73439567237388148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2:17" x14ac:dyDescent="0.25">
      <c r="B36" s="27">
        <v>42613</v>
      </c>
      <c r="C36" s="30">
        <f>Sales!B179</f>
        <v>94655747</v>
      </c>
      <c r="D36" s="30">
        <f>Returns!B180</f>
        <v>96881689</v>
      </c>
      <c r="E36" s="31">
        <f t="shared" si="0"/>
        <v>1.0235161843897338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2:17" x14ac:dyDescent="0.25">
      <c r="B37" s="27">
        <v>42643</v>
      </c>
      <c r="C37" s="30">
        <f>Sales!B180</f>
        <v>83581086</v>
      </c>
      <c r="D37" s="30">
        <f>Returns!B181</f>
        <v>84883422</v>
      </c>
      <c r="E37" s="31">
        <f t="shared" si="0"/>
        <v>1.0155817070862181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x14ac:dyDescent="0.25">
      <c r="B38" s="27">
        <v>42674</v>
      </c>
      <c r="C38" s="30">
        <f>Sales!B181</f>
        <v>71451922</v>
      </c>
      <c r="D38" s="30">
        <f>Returns!B182</f>
        <v>72689742</v>
      </c>
      <c r="E38" s="31">
        <f t="shared" si="0"/>
        <v>1.0173238167057284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2:17" x14ac:dyDescent="0.25">
      <c r="B39" s="27">
        <v>42704</v>
      </c>
      <c r="C39" s="30">
        <f>Sales!B182</f>
        <v>77722554</v>
      </c>
      <c r="D39" s="30">
        <f>Returns!B183</f>
        <v>72359379</v>
      </c>
      <c r="E39" s="31">
        <f t="shared" si="0"/>
        <v>0.93099589856504206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2:17" x14ac:dyDescent="0.25">
      <c r="B40" s="27">
        <v>42735</v>
      </c>
      <c r="C40" s="30">
        <f>Sales!B183</f>
        <v>88182706</v>
      </c>
      <c r="D40" s="30">
        <f>Returns!B184</f>
        <v>56114994</v>
      </c>
      <c r="E40" s="31">
        <f t="shared" si="0"/>
        <v>0.63634919527191647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2:17" x14ac:dyDescent="0.25">
      <c r="B41" s="27">
        <v>42766</v>
      </c>
      <c r="C41" s="30">
        <f>Sales!B184</f>
        <v>62863654</v>
      </c>
      <c r="D41" s="30">
        <f>Returns!B185</f>
        <v>72696284</v>
      </c>
      <c r="E41" s="31">
        <f t="shared" si="0"/>
        <v>1.1564120023948974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2:17" x14ac:dyDescent="0.25">
      <c r="B42" s="27">
        <v>42794</v>
      </c>
      <c r="C42" s="30">
        <f>Sales!B185</f>
        <v>64777217</v>
      </c>
      <c r="D42" s="30">
        <f>Returns!B186</f>
        <v>59774234</v>
      </c>
      <c r="E42" s="31">
        <f t="shared" si="0"/>
        <v>0.92276631766999195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2:17" x14ac:dyDescent="0.25">
      <c r="B43" s="27">
        <v>42825</v>
      </c>
      <c r="C43" s="30">
        <f>Sales!B186</f>
        <v>81988537</v>
      </c>
      <c r="D43" s="30">
        <f>Returns!B187</f>
        <v>71010584</v>
      </c>
      <c r="E43" s="31">
        <f t="shared" si="0"/>
        <v>0.86610380668214626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2:17" x14ac:dyDescent="0.25">
      <c r="B44" s="27">
        <v>42855</v>
      </c>
      <c r="C44" s="30">
        <f>Sales!B187</f>
        <v>77605533</v>
      </c>
      <c r="D44" s="30">
        <f>Returns!B188</f>
        <v>74775768</v>
      </c>
      <c r="E44" s="31">
        <f t="shared" si="0"/>
        <v>0.96353655608550492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7" x14ac:dyDescent="0.25">
      <c r="B45" s="27">
        <v>42886</v>
      </c>
      <c r="C45" s="30">
        <f>Sales!B188</f>
        <v>104184989</v>
      </c>
      <c r="D45" s="30">
        <f>Returns!B189</f>
        <v>92216998</v>
      </c>
      <c r="E45" s="31">
        <f t="shared" si="0"/>
        <v>0.88512749183090089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x14ac:dyDescent="0.25">
      <c r="B46" s="27">
        <v>42916</v>
      </c>
      <c r="C46" s="30">
        <f>Sales!B189</f>
        <v>112828780</v>
      </c>
      <c r="D46" s="30">
        <f>Returns!B190</f>
        <v>86899446</v>
      </c>
      <c r="E46" s="31">
        <f t="shared" si="0"/>
        <v>0.77018865222153421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7" x14ac:dyDescent="0.25">
      <c r="B47" s="27">
        <v>42947</v>
      </c>
      <c r="C47" s="30">
        <f>Sales!B190</f>
        <v>119320977</v>
      </c>
      <c r="D47" s="30">
        <f>Returns!B191</f>
        <v>93718423</v>
      </c>
      <c r="E47" s="31">
        <f t="shared" si="0"/>
        <v>0.78543124064430014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7" x14ac:dyDescent="0.25">
      <c r="B48" s="27">
        <v>42978</v>
      </c>
      <c r="C48" s="30">
        <f>Sales!B191</f>
        <v>99475556</v>
      </c>
      <c r="D48" s="30">
        <f>Returns!B192</f>
        <v>99954575</v>
      </c>
      <c r="E48" s="31">
        <f t="shared" si="0"/>
        <v>1.0048154443087507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2:17" x14ac:dyDescent="0.25">
      <c r="B49" s="27">
        <v>43008</v>
      </c>
      <c r="C49" s="30">
        <f>Sales!B192</f>
        <v>85234898</v>
      </c>
      <c r="D49" s="30">
        <f>Returns!B193</f>
        <v>83783210</v>
      </c>
      <c r="E49" s="31">
        <f t="shared" si="0"/>
        <v>0.98296838461635749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2:17" x14ac:dyDescent="0.25">
      <c r="B50" s="27">
        <v>43039</v>
      </c>
      <c r="C50" s="30">
        <f>Sales!B193</f>
        <v>75437391</v>
      </c>
      <c r="D50" s="30">
        <f>Returns!B194</f>
        <v>78951956</v>
      </c>
      <c r="E50" s="31">
        <f t="shared" si="0"/>
        <v>1.046589164251452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2:17" x14ac:dyDescent="0.25">
      <c r="B51" s="27">
        <v>43069</v>
      </c>
      <c r="C51" s="30">
        <f>Sales!B194</f>
        <v>75073050</v>
      </c>
      <c r="D51" s="30">
        <f>Returns!B195</f>
        <v>62328158</v>
      </c>
      <c r="E51" s="31">
        <f t="shared" si="0"/>
        <v>0.8302334592773305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2:17" x14ac:dyDescent="0.25">
      <c r="B52" s="27">
        <v>43100</v>
      </c>
      <c r="C52" s="30">
        <f>Sales!B195</f>
        <v>94850537</v>
      </c>
      <c r="D52" s="30">
        <f>Returns!B196</f>
        <v>61307851</v>
      </c>
      <c r="E52" s="31">
        <f t="shared" si="0"/>
        <v>0.64636271906399434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2:17" x14ac:dyDescent="0.25">
      <c r="B53" s="27">
        <v>43131</v>
      </c>
      <c r="C53" s="30">
        <f>Sales!B196</f>
        <v>64484786</v>
      </c>
      <c r="D53" s="30">
        <f>Returns!B197</f>
        <v>70917006</v>
      </c>
      <c r="E53" s="31">
        <f t="shared" si="0"/>
        <v>1.0997478692105762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2:17" x14ac:dyDescent="0.25">
      <c r="B54" s="27">
        <v>43159</v>
      </c>
      <c r="C54" s="30">
        <f>Sales!B197</f>
        <v>66274952</v>
      </c>
      <c r="D54" s="30">
        <f>Returns!B198</f>
        <v>49385541</v>
      </c>
      <c r="E54" s="31">
        <f t="shared" si="0"/>
        <v>0.74516147518296205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2:17" x14ac:dyDescent="0.25">
      <c r="B55" s="27">
        <v>43190</v>
      </c>
      <c r="C55" s="30">
        <f>Sales!B198</f>
        <v>83435165</v>
      </c>
      <c r="D55" s="30">
        <f>Returns!B199</f>
        <v>72093346</v>
      </c>
      <c r="E55" s="31">
        <f t="shared" si="0"/>
        <v>0.86406428272779234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2:17" x14ac:dyDescent="0.25">
      <c r="B56" s="27">
        <v>43220</v>
      </c>
      <c r="C56" s="30">
        <f>Sales!B199</f>
        <v>77906443</v>
      </c>
      <c r="D56" s="30">
        <f>Returns!B200</f>
        <v>76541095</v>
      </c>
      <c r="E56" s="31">
        <f t="shared" si="0"/>
        <v>0.98247451754407522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2:17" x14ac:dyDescent="0.25">
      <c r="B57" s="27">
        <v>43251</v>
      </c>
      <c r="C57" s="30">
        <f>Sales!B200</f>
        <v>114368906</v>
      </c>
      <c r="D57" s="30">
        <f>Returns!B201</f>
        <v>110993206</v>
      </c>
      <c r="E57" s="31">
        <f t="shared" si="0"/>
        <v>0.97048411042770666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7" x14ac:dyDescent="0.25">
      <c r="B58" s="27">
        <v>43281</v>
      </c>
      <c r="C58" s="30">
        <f>Sales!B201</f>
        <v>108456879</v>
      </c>
      <c r="D58" s="30">
        <f>Returns!B202</f>
        <v>86497712</v>
      </c>
      <c r="E58" s="31">
        <f t="shared" si="0"/>
        <v>0.7975308970489553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7" x14ac:dyDescent="0.25">
      <c r="B59" s="27">
        <v>43312</v>
      </c>
      <c r="C59" s="30">
        <f>Sales!B202</f>
        <v>123632841</v>
      </c>
      <c r="D59" s="30">
        <f>Returns!B203</f>
        <v>99176027</v>
      </c>
      <c r="E59" s="31">
        <f t="shared" si="0"/>
        <v>0.80218189760761061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7" x14ac:dyDescent="0.25">
      <c r="B60" s="27">
        <v>43343</v>
      </c>
      <c r="C60" s="30">
        <f>Sales!B203</f>
        <v>102373723</v>
      </c>
      <c r="D60" s="30">
        <f>Returns!B204</f>
        <v>99265352</v>
      </c>
      <c r="E60" s="31">
        <f t="shared" si="0"/>
        <v>0.96963702296926335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7" x14ac:dyDescent="0.25">
      <c r="B61" s="27">
        <v>43373</v>
      </c>
      <c r="C61" s="30">
        <f>Sales!B204</f>
        <v>79778890</v>
      </c>
      <c r="D61" s="30">
        <f>Returns!B205</f>
        <v>78197839</v>
      </c>
      <c r="E61" s="31">
        <f t="shared" si="0"/>
        <v>0.98018208826921505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2:17" x14ac:dyDescent="0.25">
      <c r="B62" s="27">
        <v>43404</v>
      </c>
      <c r="C62" s="30">
        <f>Sales!B205</f>
        <v>79580368</v>
      </c>
      <c r="D62" s="30">
        <f>Returns!B206</f>
        <v>84940413</v>
      </c>
      <c r="E62" s="31">
        <f t="shared" si="0"/>
        <v>1.0673538604395496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2:17" x14ac:dyDescent="0.25">
      <c r="B63" s="27">
        <v>43434</v>
      </c>
      <c r="C63" s="30">
        <f>Sales!B206</f>
        <v>79135792</v>
      </c>
      <c r="D63" s="30">
        <f>Returns!B207</f>
        <v>65928110</v>
      </c>
      <c r="E63" s="31">
        <f t="shared" si="0"/>
        <v>0.83310103221055776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2:17" x14ac:dyDescent="0.25">
      <c r="B64" s="27">
        <v>43465</v>
      </c>
      <c r="C64" s="30">
        <f>Sales!B207</f>
        <v>92881529</v>
      </c>
      <c r="D64" s="30">
        <f>Returns!B208</f>
        <v>61105568</v>
      </c>
      <c r="E64" s="31">
        <f t="shared" si="0"/>
        <v>0.65788718874341523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2:17" x14ac:dyDescent="0.25">
      <c r="B65" s="27">
        <v>43496</v>
      </c>
      <c r="C65" s="30">
        <f>Sales!B208</f>
        <v>66827342</v>
      </c>
      <c r="D65" s="30">
        <f>Returns!B209</f>
        <v>76318154</v>
      </c>
      <c r="E65" s="31">
        <f t="shared" si="0"/>
        <v>1.1420198935938526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2:17" x14ac:dyDescent="0.25">
      <c r="B66" s="27">
        <v>43524</v>
      </c>
      <c r="C66" s="30">
        <f>Sales!B209</f>
        <v>67011800</v>
      </c>
      <c r="D66" s="30">
        <f>Returns!B210</f>
        <v>48484342</v>
      </c>
      <c r="E66" s="31">
        <f t="shared" si="0"/>
        <v>0.72351946970533543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2:17" x14ac:dyDescent="0.25">
      <c r="B67" s="27">
        <v>43555</v>
      </c>
      <c r="C67" s="30">
        <f>Sales!B210</f>
        <v>83221252</v>
      </c>
      <c r="D67" s="30">
        <f>Returns!B211</f>
        <v>81359822</v>
      </c>
      <c r="E67" s="31">
        <f t="shared" si="0"/>
        <v>0.97763275659443338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2:17" x14ac:dyDescent="0.25">
      <c r="B68" s="27">
        <v>43585</v>
      </c>
      <c r="C68" s="30">
        <f>Sales!B211</f>
        <v>91755452</v>
      </c>
      <c r="D68" s="30">
        <f>Returns!B212</f>
        <v>92200549</v>
      </c>
      <c r="E68" s="31">
        <f t="shared" si="0"/>
        <v>1.0048509052083356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2:17" x14ac:dyDescent="0.25">
      <c r="B69" s="27">
        <v>43616</v>
      </c>
      <c r="C69" s="30">
        <f>Sales!B212</f>
        <v>100892606</v>
      </c>
      <c r="D69" s="30">
        <f>Returns!B213</f>
        <v>89959957</v>
      </c>
      <c r="E69" s="31">
        <f t="shared" si="0"/>
        <v>0.89164073133367172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2:17" x14ac:dyDescent="0.25">
      <c r="B70" s="27">
        <v>43646</v>
      </c>
      <c r="C70" s="30">
        <f>Sales!B213</f>
        <v>111181098</v>
      </c>
      <c r="D70" s="30">
        <f>Returns!B214</f>
        <v>83977723</v>
      </c>
      <c r="E70" s="31">
        <f t="shared" ref="E70:E133" si="1">D70/C70</f>
        <v>0.75532374217063403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2:17" x14ac:dyDescent="0.25">
      <c r="B71" s="27">
        <v>43677</v>
      </c>
      <c r="C71" s="30">
        <f>Sales!B214</f>
        <v>126593798</v>
      </c>
      <c r="D71" s="30">
        <f>Returns!B215</f>
        <v>101767678</v>
      </c>
      <c r="E71" s="31">
        <f t="shared" si="1"/>
        <v>0.80389149869727428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2:17" x14ac:dyDescent="0.25">
      <c r="B72" s="27">
        <v>43708</v>
      </c>
      <c r="C72" s="30">
        <f>Sales!B215</f>
        <v>98687095</v>
      </c>
      <c r="D72" s="30">
        <f>Returns!B216</f>
        <v>96889624</v>
      </c>
      <c r="E72" s="31">
        <f t="shared" si="1"/>
        <v>0.98178615957841298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x14ac:dyDescent="0.25">
      <c r="B73" s="27">
        <v>43738</v>
      </c>
      <c r="C73" s="30">
        <f>Sales!B216</f>
        <v>84430463</v>
      </c>
      <c r="D73" s="30">
        <f>Returns!B217</f>
        <v>87197907</v>
      </c>
      <c r="E73" s="31">
        <f t="shared" si="1"/>
        <v>1.0327777901679871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2:17" x14ac:dyDescent="0.25">
      <c r="B74" s="27">
        <v>43769</v>
      </c>
      <c r="C74" s="30">
        <f>Sales!B217</f>
        <v>84219075</v>
      </c>
      <c r="D74" s="30">
        <f>Returns!B218</f>
        <v>82880111</v>
      </c>
      <c r="E74" s="31">
        <f t="shared" si="1"/>
        <v>0.98410141645464522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2:17" x14ac:dyDescent="0.25">
      <c r="B75" s="27">
        <v>43799</v>
      </c>
      <c r="C75" s="30">
        <f>Sales!B218</f>
        <v>77487820</v>
      </c>
      <c r="D75" s="30">
        <f>Returns!B219</f>
        <v>67023801</v>
      </c>
      <c r="E75" s="31">
        <f t="shared" si="1"/>
        <v>0.86495917680998124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2:17" x14ac:dyDescent="0.25">
      <c r="B76" s="27">
        <v>43830</v>
      </c>
      <c r="C76" s="30">
        <f>Sales!B219</f>
        <v>95920289</v>
      </c>
      <c r="D76" s="30">
        <f>Returns!B220</f>
        <v>61698309</v>
      </c>
      <c r="E76" s="31">
        <f t="shared" si="1"/>
        <v>0.64322480304453633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2:17" x14ac:dyDescent="0.25">
      <c r="B77" s="27">
        <v>43861</v>
      </c>
      <c r="C77" s="30">
        <f>Sales!B220</f>
        <v>67581943</v>
      </c>
      <c r="D77" s="30">
        <f>Returns!B221</f>
        <v>76336461</v>
      </c>
      <c r="E77" s="31">
        <f t="shared" si="1"/>
        <v>1.1295393060835792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2:17" x14ac:dyDescent="0.25">
      <c r="B78" s="27">
        <v>43890</v>
      </c>
      <c r="C78" s="30">
        <f>Sales!B221</f>
        <v>70981371</v>
      </c>
      <c r="D78" s="30">
        <f>Returns!B222</f>
        <v>66176193</v>
      </c>
      <c r="E78" s="31">
        <f t="shared" si="1"/>
        <v>0.93230367443874818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2:17" x14ac:dyDescent="0.25">
      <c r="B79" s="29">
        <v>43921</v>
      </c>
      <c r="C79" s="30">
        <f>Sales!B222</f>
        <v>95546430</v>
      </c>
      <c r="D79" s="30">
        <f>Returns!B223</f>
        <v>81651737.864419296</v>
      </c>
      <c r="E79" s="31">
        <f t="shared" si="1"/>
        <v>0.85457654319914722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2:17" x14ac:dyDescent="0.25">
      <c r="B80" s="29">
        <v>43951</v>
      </c>
      <c r="C80" s="30">
        <f>Sales!B223</f>
        <v>102316108</v>
      </c>
      <c r="D80" s="30">
        <f>Returns!B224</f>
        <v>90051667.034854144</v>
      </c>
      <c r="E80" s="31">
        <f t="shared" si="1"/>
        <v>0.88013186579432967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2:17" x14ac:dyDescent="0.25">
      <c r="B81" s="29">
        <v>43982</v>
      </c>
      <c r="C81" s="30">
        <f>Sales!B224</f>
        <v>127617214</v>
      </c>
      <c r="D81" s="30">
        <f>Returns!B225</f>
        <v>99247227.71456033</v>
      </c>
      <c r="E81" s="31">
        <f t="shared" si="1"/>
        <v>0.77769467459586084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2:17" x14ac:dyDescent="0.25">
      <c r="B82" s="29">
        <v>44012</v>
      </c>
      <c r="C82" s="30">
        <f>Sales!B225</f>
        <v>131940079</v>
      </c>
      <c r="D82" s="30">
        <f>Returns!B226</f>
        <v>91529520.064627707</v>
      </c>
      <c r="E82" s="31">
        <f t="shared" si="1"/>
        <v>0.69372036729360842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2:17" x14ac:dyDescent="0.25">
      <c r="B83" s="29">
        <v>44043</v>
      </c>
      <c r="C83" s="30">
        <f>Sales!B226</f>
        <v>135582201</v>
      </c>
      <c r="D83" s="30">
        <f>Returns!B227</f>
        <v>103705430.59945919</v>
      </c>
      <c r="E83" s="31">
        <f t="shared" si="1"/>
        <v>0.76488971144124729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2:17" x14ac:dyDescent="0.25">
      <c r="B84" s="29">
        <v>44074</v>
      </c>
      <c r="C84" s="30">
        <f>Sales!B227</f>
        <v>113067576</v>
      </c>
      <c r="D84" s="30">
        <f>Returns!B228</f>
        <v>101591927.72207931</v>
      </c>
      <c r="E84" s="31">
        <f t="shared" si="1"/>
        <v>0.89850628549849965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2:17" x14ac:dyDescent="0.25">
      <c r="B85" s="27">
        <v>44104</v>
      </c>
      <c r="C85" s="30">
        <f>Sales!B228</f>
        <v>99654477</v>
      </c>
      <c r="D85" s="30">
        <f>Returns!B229</f>
        <v>102922376</v>
      </c>
      <c r="E85" s="31">
        <f t="shared" si="1"/>
        <v>1.0327922949211805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2:17" x14ac:dyDescent="0.25">
      <c r="B86" s="27">
        <v>44135</v>
      </c>
      <c r="C86" s="30">
        <f>Sales!B229</f>
        <v>89295374</v>
      </c>
      <c r="D86" s="30">
        <f>Returns!B230</f>
        <v>89181906</v>
      </c>
      <c r="E86" s="31">
        <f t="shared" si="1"/>
        <v>0.99872929587595438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2:17" x14ac:dyDescent="0.25">
      <c r="B87" s="27">
        <v>44165</v>
      </c>
      <c r="C87" s="30">
        <f>Sales!B230</f>
        <v>83584644</v>
      </c>
      <c r="D87" s="30">
        <f>Returns!B231</f>
        <v>74516847</v>
      </c>
      <c r="E87" s="31">
        <f t="shared" si="1"/>
        <v>0.89151360146966707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2:17" x14ac:dyDescent="0.25">
      <c r="B88" s="27">
        <v>44196</v>
      </c>
      <c r="C88" s="30">
        <f>Sales!B231</f>
        <v>102425985</v>
      </c>
      <c r="D88" s="30">
        <f>Returns!B232</f>
        <v>66305515</v>
      </c>
      <c r="E88" s="31">
        <f t="shared" si="1"/>
        <v>0.64735052340477861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2:17" x14ac:dyDescent="0.25">
      <c r="B89" s="27">
        <v>44227</v>
      </c>
      <c r="C89" s="30">
        <f>Sales!B232</f>
        <v>79067140</v>
      </c>
      <c r="D89" s="30">
        <f>Returns!B233</f>
        <v>84715626</v>
      </c>
      <c r="E89" s="31">
        <f t="shared" si="1"/>
        <v>1.0714391085854376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2:17" x14ac:dyDescent="0.25">
      <c r="B90" s="27">
        <v>44255</v>
      </c>
      <c r="C90" s="30">
        <f>Sales!B233</f>
        <v>83868544</v>
      </c>
      <c r="D90" s="30">
        <f>Returns!B234</f>
        <v>63054154</v>
      </c>
      <c r="E90" s="31">
        <f t="shared" si="1"/>
        <v>0.75182125493915808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2:17" x14ac:dyDescent="0.25">
      <c r="B91" s="27">
        <v>44286</v>
      </c>
      <c r="C91" s="30">
        <f>Sales!B234</f>
        <v>104380471</v>
      </c>
      <c r="D91" s="30">
        <f>Returns!B235</f>
        <v>98391399</v>
      </c>
      <c r="E91" s="31">
        <f t="shared" si="1"/>
        <v>0.94262267699481828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2:17" x14ac:dyDescent="0.25">
      <c r="B92" s="27">
        <v>44316</v>
      </c>
      <c r="C92" s="30">
        <f>Sales!B235</f>
        <v>99447406</v>
      </c>
      <c r="D92" s="30">
        <f>Returns!B236</f>
        <v>96263230</v>
      </c>
      <c r="E92" s="31">
        <f t="shared" si="1"/>
        <v>0.96798130662151205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2:17" x14ac:dyDescent="0.25">
      <c r="B93" s="27">
        <v>44347</v>
      </c>
      <c r="C93" s="30">
        <f>Sales!B236</f>
        <v>110543514</v>
      </c>
      <c r="D93" s="30">
        <f>Returns!B237</f>
        <v>98807884</v>
      </c>
      <c r="E93" s="31">
        <f t="shared" si="1"/>
        <v>0.89383700974079761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2:17" x14ac:dyDescent="0.25">
      <c r="B94" s="27">
        <v>44377</v>
      </c>
      <c r="C94" s="30">
        <f>Sales!B237</f>
        <v>137805281</v>
      </c>
      <c r="D94" s="30">
        <f>Returns!B238</f>
        <v>103235701</v>
      </c>
      <c r="E94" s="31">
        <f t="shared" si="1"/>
        <v>0.74914183441199178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2:17" x14ac:dyDescent="0.25">
      <c r="B95" s="27">
        <v>44408</v>
      </c>
      <c r="C95" s="30">
        <f>Sales!B238</f>
        <v>143978242</v>
      </c>
      <c r="D95" s="30">
        <f>Returns!B239</f>
        <v>114673264</v>
      </c>
      <c r="E95" s="31">
        <f t="shared" si="1"/>
        <v>0.7964624543755715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2:17" x14ac:dyDescent="0.25">
      <c r="B96" s="27">
        <v>44439</v>
      </c>
      <c r="C96" s="30">
        <f>Sales!B239</f>
        <v>105202176</v>
      </c>
      <c r="D96" s="30">
        <f>Returns!B240</f>
        <v>109228173</v>
      </c>
      <c r="E96" s="31">
        <f t="shared" si="1"/>
        <v>1.0382691418854302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2:26" x14ac:dyDescent="0.25">
      <c r="B97" s="27">
        <v>44469</v>
      </c>
      <c r="C97" s="30">
        <f>Sales!B240</f>
        <v>100523308</v>
      </c>
      <c r="D97" s="30">
        <f>Returns!B241</f>
        <v>93254885</v>
      </c>
      <c r="E97" s="31">
        <f t="shared" si="1"/>
        <v>0.92769415228555752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2:26" x14ac:dyDescent="0.25">
      <c r="B98" s="27">
        <v>44500</v>
      </c>
      <c r="C98" s="30">
        <f>Sales!B241</f>
        <v>91098399</v>
      </c>
      <c r="D98" s="30">
        <f>Returns!B242</f>
        <v>99532010</v>
      </c>
      <c r="E98" s="31">
        <f t="shared" si="1"/>
        <v>1.0925769397989091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2:26" x14ac:dyDescent="0.25">
      <c r="B99" s="27">
        <v>44530</v>
      </c>
      <c r="C99" s="30">
        <f>Sales!B242</f>
        <v>88070007</v>
      </c>
      <c r="D99" s="30">
        <f>Returns!B243</f>
        <v>79073018</v>
      </c>
      <c r="E99" s="31">
        <f t="shared" si="1"/>
        <v>0.89784275820484494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2:26" x14ac:dyDescent="0.25">
      <c r="B100" s="27">
        <v>44561</v>
      </c>
      <c r="C100" s="30">
        <f>Sales!B243</f>
        <v>103214482</v>
      </c>
      <c r="D100" s="30">
        <f>Returns!B244</f>
        <v>58225287</v>
      </c>
      <c r="E100" s="31">
        <f t="shared" si="1"/>
        <v>0.56411935487890164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26" x14ac:dyDescent="0.25">
      <c r="B101" s="27">
        <v>44592</v>
      </c>
      <c r="C101" s="30">
        <f>Sales!B244</f>
        <v>77251243</v>
      </c>
      <c r="D101" s="30">
        <f>Returns!B245</f>
        <v>79109748</v>
      </c>
      <c r="E101" s="31">
        <f t="shared" si="1"/>
        <v>1.0240579300452162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26" x14ac:dyDescent="0.25">
      <c r="B102" s="27">
        <v>44620</v>
      </c>
      <c r="C102" s="30">
        <f>Sales!B245</f>
        <v>83759572</v>
      </c>
      <c r="D102" s="30">
        <f>Returns!B246</f>
        <v>67595580</v>
      </c>
      <c r="E102" s="31">
        <f t="shared" si="1"/>
        <v>0.80701916671685003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2:26" x14ac:dyDescent="0.25">
      <c r="B103" s="27">
        <v>44651</v>
      </c>
      <c r="C103" s="30">
        <f>Sales!B246</f>
        <v>97415395</v>
      </c>
      <c r="D103" s="30">
        <f>Returns!B247</f>
        <v>89462401</v>
      </c>
      <c r="E103" s="31">
        <f t="shared" si="1"/>
        <v>0.91835998817230069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S103" s="65" t="s">
        <v>64</v>
      </c>
      <c r="T103" s="65"/>
      <c r="U103" s="65" t="s">
        <v>60</v>
      </c>
      <c r="V103" s="65"/>
      <c r="W103" s="65" t="s">
        <v>61</v>
      </c>
      <c r="X103" s="65"/>
      <c r="Y103" s="65" t="s">
        <v>62</v>
      </c>
      <c r="Z103" s="65"/>
    </row>
    <row r="104" spans="2:26" x14ac:dyDescent="0.25">
      <c r="B104" s="32">
        <v>44681</v>
      </c>
      <c r="C104" s="33">
        <f>Sales!B247</f>
        <v>96461779</v>
      </c>
      <c r="D104" s="33">
        <f>Returns!B248</f>
        <v>92379072</v>
      </c>
      <c r="E104" s="34">
        <f t="shared" si="1"/>
        <v>0.95767539182539851</v>
      </c>
      <c r="F104" s="66" t="s">
        <v>55</v>
      </c>
      <c r="G104" s="66"/>
      <c r="H104" s="66"/>
      <c r="I104" s="33"/>
      <c r="J104" s="33"/>
      <c r="K104" s="33"/>
      <c r="L104" s="33"/>
      <c r="M104" s="33"/>
      <c r="N104" s="33"/>
      <c r="O104" s="67" t="s">
        <v>63</v>
      </c>
      <c r="P104" s="67"/>
      <c r="Q104" s="67"/>
      <c r="S104" s="42" t="s">
        <v>55</v>
      </c>
      <c r="T104" s="43" t="s">
        <v>63</v>
      </c>
      <c r="U104" s="42" t="s">
        <v>55</v>
      </c>
      <c r="V104" s="43" t="s">
        <v>63</v>
      </c>
      <c r="W104" s="42" t="s">
        <v>55</v>
      </c>
      <c r="X104" s="43" t="s">
        <v>63</v>
      </c>
      <c r="Y104" s="42" t="s">
        <v>55</v>
      </c>
      <c r="Z104" s="43" t="s">
        <v>63</v>
      </c>
    </row>
    <row r="105" spans="2:26" x14ac:dyDescent="0.25">
      <c r="B105" s="27">
        <v>44712</v>
      </c>
      <c r="C105" s="30">
        <f>Sales!B248</f>
        <v>107869600</v>
      </c>
      <c r="D105" s="40">
        <f>Returns!B249</f>
        <v>107485711</v>
      </c>
      <c r="E105" s="31">
        <f t="shared" si="1"/>
        <v>0.99644117527088261</v>
      </c>
      <c r="F105" s="35">
        <f>_xlfn.FORECAST.ETS($B105,$D$5:$D$104,$B$5:$B$104,12,1)</f>
        <v>100968383.82115927</v>
      </c>
      <c r="G105" s="35"/>
      <c r="H105" s="35"/>
      <c r="I105" s="30">
        <f>_xlfn.FORECAST.ETS($B105,$C$5:$C$104,$B$5:$B$104,12,1)</f>
        <v>115313341.32075852</v>
      </c>
      <c r="J105" s="30"/>
      <c r="K105" s="30"/>
      <c r="L105" s="31">
        <f>_xlfn.FORECAST.ETS($B105,$E$5:$E$104,$B$5:$B$104,12,1)</f>
        <v>0.83935308367816275</v>
      </c>
      <c r="M105" s="30"/>
      <c r="N105" s="30"/>
      <c r="O105" s="37">
        <f>I105*L105</f>
        <v>96788608.626811177</v>
      </c>
      <c r="P105" s="37"/>
      <c r="Q105" s="37"/>
      <c r="S105" s="35">
        <f>SUM(F108:F116)-SUM($D108:$D116)</f>
        <v>-1291274.4133704901</v>
      </c>
      <c r="T105" s="37">
        <f>SUM(O108:O116)-SUM($D108:$D116)</f>
        <v>3934558.7154532671</v>
      </c>
      <c r="U105" s="35">
        <f>ABS(S105)</f>
        <v>1291274.4133704901</v>
      </c>
      <c r="V105" s="37">
        <f>ABS(T105)</f>
        <v>3934558.7154532671</v>
      </c>
      <c r="W105" s="54">
        <f>U105/SUM(D108:D116)</f>
        <v>1.6744669003690557E-3</v>
      </c>
      <c r="X105" s="55">
        <f>V105/SUM(D108:D116)</f>
        <v>5.1021597488238816E-3</v>
      </c>
      <c r="Y105" s="35">
        <f>S105^2</f>
        <v>1667389610625.3032</v>
      </c>
      <c r="Z105" s="37">
        <f>T105^2</f>
        <v>15480752285349.264</v>
      </c>
    </row>
    <row r="106" spans="2:26" x14ac:dyDescent="0.25">
      <c r="B106" s="27">
        <v>44742</v>
      </c>
      <c r="C106" s="30">
        <f>Sales!B249</f>
        <v>125314549</v>
      </c>
      <c r="D106" s="40">
        <f>Returns!B250</f>
        <v>97702029</v>
      </c>
      <c r="E106" s="31">
        <f t="shared" si="1"/>
        <v>0.77965431611615987</v>
      </c>
      <c r="F106" s="35">
        <f t="shared" ref="F106:F116" si="2">_xlfn.FORECAST.ETS($B106,$D$5:$D$104,$B$5:$B$104,12,1)</f>
        <v>96795807.150532424</v>
      </c>
      <c r="G106" s="35"/>
      <c r="H106" s="35"/>
      <c r="I106" s="30">
        <f t="shared" ref="I106:I116" si="3">_xlfn.FORECAST.ETS($B106,$C$5:$C$104,$B$5:$B$104,12,1)</f>
        <v>125732425.76129581</v>
      </c>
      <c r="J106" s="30"/>
      <c r="K106" s="30"/>
      <c r="L106" s="31">
        <f t="shared" ref="L106:L116" si="4">_xlfn.FORECAST.ETS($B106,$E$5:$E$104,$B$5:$B$104,12,1)</f>
        <v>0.72961359827137395</v>
      </c>
      <c r="M106" s="30"/>
      <c r="N106" s="30"/>
      <c r="O106" s="37">
        <f t="shared" ref="O106:P121" si="5">I106*L106</f>
        <v>91736087.579087436</v>
      </c>
      <c r="P106" s="37"/>
      <c r="Q106" s="37"/>
      <c r="S106" s="35"/>
      <c r="T106" s="37"/>
      <c r="U106" s="35"/>
      <c r="V106" s="37"/>
      <c r="W106" s="44"/>
      <c r="X106" s="45"/>
      <c r="Y106" s="35"/>
      <c r="Z106" s="37"/>
    </row>
    <row r="107" spans="2:26" x14ac:dyDescent="0.25">
      <c r="B107" s="27">
        <v>44773</v>
      </c>
      <c r="C107" s="30">
        <f>Sales!B250</f>
        <v>137644298</v>
      </c>
      <c r="D107" s="40">
        <f>Returns!B251</f>
        <v>103129448</v>
      </c>
      <c r="E107" s="31">
        <f t="shared" si="1"/>
        <v>0.74924606030538221</v>
      </c>
      <c r="F107" s="35">
        <f t="shared" si="2"/>
        <v>108167262.86563621</v>
      </c>
      <c r="G107" s="35"/>
      <c r="H107" s="35"/>
      <c r="I107" s="30">
        <f t="shared" si="3"/>
        <v>139540337.91180021</v>
      </c>
      <c r="J107" s="30"/>
      <c r="K107" s="30"/>
      <c r="L107" s="31">
        <f t="shared" si="4"/>
        <v>0.74973423839646525</v>
      </c>
      <c r="M107" s="30"/>
      <c r="N107" s="30"/>
      <c r="O107" s="37">
        <f t="shared" si="5"/>
        <v>104618168.96988893</v>
      </c>
      <c r="P107" s="37"/>
      <c r="Q107" s="37"/>
      <c r="S107" s="35"/>
      <c r="T107" s="37"/>
      <c r="U107" s="35"/>
      <c r="V107" s="37"/>
      <c r="W107" s="44"/>
      <c r="X107" s="45"/>
      <c r="Y107" s="35"/>
      <c r="Z107" s="37"/>
    </row>
    <row r="108" spans="2:26" x14ac:dyDescent="0.25">
      <c r="B108" s="27">
        <v>44804</v>
      </c>
      <c r="C108" s="30">
        <f>Sales!B251</f>
        <v>121749632</v>
      </c>
      <c r="D108" s="40">
        <f>Returns!B252</f>
        <v>114208010</v>
      </c>
      <c r="E108" s="31">
        <f t="shared" si="1"/>
        <v>0.93805630558291953</v>
      </c>
      <c r="F108" s="35">
        <f t="shared" si="2"/>
        <v>104994033.00418687</v>
      </c>
      <c r="G108" s="35"/>
      <c r="H108" s="35"/>
      <c r="I108" s="30">
        <f t="shared" si="3"/>
        <v>110838735.25373077</v>
      </c>
      <c r="J108" s="30"/>
      <c r="K108" s="30"/>
      <c r="L108" s="31">
        <f t="shared" si="4"/>
        <v>0.94105915828226072</v>
      </c>
      <c r="M108" s="30"/>
      <c r="N108" s="30"/>
      <c r="O108" s="37">
        <f t="shared" si="5"/>
        <v>104305806.90294622</v>
      </c>
      <c r="P108" s="37"/>
      <c r="Q108" s="37"/>
      <c r="S108" s="35"/>
      <c r="T108" s="37"/>
      <c r="U108" s="35"/>
      <c r="V108" s="37"/>
      <c r="W108" s="44"/>
      <c r="X108" s="45"/>
      <c r="Y108" s="35"/>
      <c r="Z108" s="37"/>
    </row>
    <row r="109" spans="2:26" x14ac:dyDescent="0.25">
      <c r="B109" s="27">
        <v>44834</v>
      </c>
      <c r="C109" s="30">
        <f>Sales!B252</f>
        <v>104863315</v>
      </c>
      <c r="D109" s="40">
        <f>Returns!B253</f>
        <v>97884685</v>
      </c>
      <c r="E109" s="31">
        <f t="shared" si="1"/>
        <v>0.93345022518122756</v>
      </c>
      <c r="F109" s="35">
        <f t="shared" si="2"/>
        <v>95138700.082888663</v>
      </c>
      <c r="G109" s="35"/>
      <c r="H109" s="35"/>
      <c r="I109" s="30">
        <f t="shared" si="3"/>
        <v>101855134.89993614</v>
      </c>
      <c r="J109" s="30"/>
      <c r="K109" s="30"/>
      <c r="L109" s="31">
        <f t="shared" si="4"/>
        <v>0.96665924925166691</v>
      </c>
      <c r="M109" s="30"/>
      <c r="N109" s="30"/>
      <c r="O109" s="37">
        <f t="shared" si="5"/>
        <v>98459208.234799519</v>
      </c>
      <c r="P109" s="37"/>
      <c r="Q109" s="37"/>
      <c r="S109" s="35"/>
      <c r="T109" s="37"/>
      <c r="U109" s="35"/>
      <c r="V109" s="37"/>
      <c r="W109" s="44"/>
      <c r="X109" s="45"/>
      <c r="Y109" s="35"/>
      <c r="Z109" s="37"/>
    </row>
    <row r="110" spans="2:26" x14ac:dyDescent="0.25">
      <c r="B110" s="27">
        <v>44865</v>
      </c>
      <c r="C110" s="30">
        <f>Sales!B253</f>
        <v>90353741</v>
      </c>
      <c r="D110" s="40">
        <f>Returns!B254</f>
        <v>99524814</v>
      </c>
      <c r="E110" s="31">
        <f t="shared" si="1"/>
        <v>1.1015018625515463</v>
      </c>
      <c r="F110" s="35">
        <f t="shared" si="2"/>
        <v>91739209.586082578</v>
      </c>
      <c r="G110" s="35"/>
      <c r="H110" s="35"/>
      <c r="I110" s="30">
        <f t="shared" si="3"/>
        <v>94047477.901146427</v>
      </c>
      <c r="J110" s="30"/>
      <c r="K110" s="30"/>
      <c r="L110" s="31">
        <f t="shared" si="4"/>
        <v>0.99102532230467688</v>
      </c>
      <c r="M110" s="30"/>
      <c r="N110" s="30"/>
      <c r="O110" s="37">
        <f t="shared" si="5"/>
        <v>93203432.09892562</v>
      </c>
      <c r="P110" s="37"/>
      <c r="Q110" s="37"/>
      <c r="S110" s="35"/>
      <c r="T110" s="37"/>
      <c r="U110" s="35"/>
      <c r="V110" s="37"/>
      <c r="W110" s="44"/>
      <c r="X110" s="45"/>
      <c r="Y110" s="35"/>
      <c r="Z110" s="37"/>
    </row>
    <row r="111" spans="2:26" x14ac:dyDescent="0.25">
      <c r="B111" s="27">
        <v>44895</v>
      </c>
      <c r="C111" s="30">
        <f>Sales!B254</f>
        <v>86805749</v>
      </c>
      <c r="D111" s="40">
        <f>Returns!B255</f>
        <v>68734671</v>
      </c>
      <c r="E111" s="31">
        <f t="shared" si="1"/>
        <v>0.79182164536129973</v>
      </c>
      <c r="F111" s="35">
        <f t="shared" si="2"/>
        <v>75596114.094112098</v>
      </c>
      <c r="G111" s="35"/>
      <c r="H111" s="35"/>
      <c r="I111" s="30">
        <f t="shared" si="3"/>
        <v>92976316.306839615</v>
      </c>
      <c r="J111" s="30"/>
      <c r="K111" s="30"/>
      <c r="L111" s="31">
        <f t="shared" si="4"/>
        <v>0.83125682841917592</v>
      </c>
      <c r="M111" s="30"/>
      <c r="N111" s="30"/>
      <c r="O111" s="37">
        <f t="shared" si="5"/>
        <v>77287197.811321601</v>
      </c>
      <c r="P111" s="37"/>
      <c r="Q111" s="37"/>
      <c r="S111" s="35"/>
      <c r="T111" s="37"/>
      <c r="U111" s="35"/>
      <c r="V111" s="37"/>
      <c r="W111" s="44"/>
      <c r="X111" s="45"/>
      <c r="Y111" s="35"/>
      <c r="Z111" s="37"/>
    </row>
    <row r="112" spans="2:26" x14ac:dyDescent="0.25">
      <c r="B112" s="27">
        <v>44926</v>
      </c>
      <c r="C112" s="30">
        <f>Sales!B255</f>
        <v>102943762</v>
      </c>
      <c r="D112" s="40">
        <f>Returns!B256</f>
        <v>57068424</v>
      </c>
      <c r="E112" s="31">
        <f t="shared" si="1"/>
        <v>0.55436505225056765</v>
      </c>
      <c r="F112" s="35">
        <f t="shared" si="2"/>
        <v>66421030.885408387</v>
      </c>
      <c r="G112" s="35"/>
      <c r="H112" s="35"/>
      <c r="I112" s="30">
        <f t="shared" si="3"/>
        <v>107299893.22879019</v>
      </c>
      <c r="J112" s="30"/>
      <c r="K112" s="30"/>
      <c r="L112" s="31">
        <f t="shared" si="4"/>
        <v>0.61805075886684979</v>
      </c>
      <c r="M112" s="30"/>
      <c r="N112" s="30"/>
      <c r="O112" s="37">
        <f t="shared" si="5"/>
        <v>66316780.436385736</v>
      </c>
      <c r="P112" s="37"/>
      <c r="Q112" s="37"/>
      <c r="S112" s="35"/>
      <c r="T112" s="37"/>
      <c r="U112" s="35"/>
      <c r="V112" s="37"/>
      <c r="W112" s="44"/>
      <c r="X112" s="45"/>
      <c r="Y112" s="35"/>
      <c r="Z112" s="37"/>
    </row>
    <row r="113" spans="2:26" x14ac:dyDescent="0.25">
      <c r="B113" s="27">
        <v>44957</v>
      </c>
      <c r="C113" s="30">
        <f>Sales!B256</f>
        <v>83552309</v>
      </c>
      <c r="D113" s="40">
        <f>Returns!B257</f>
        <v>88563303</v>
      </c>
      <c r="E113" s="31">
        <f t="shared" si="1"/>
        <v>1.0599743329654721</v>
      </c>
      <c r="F113" s="35">
        <f t="shared" si="2"/>
        <v>82511643.983084291</v>
      </c>
      <c r="G113" s="35"/>
      <c r="H113" s="35"/>
      <c r="I113" s="30">
        <f t="shared" si="3"/>
        <v>81569661.113723606</v>
      </c>
      <c r="J113" s="30"/>
      <c r="K113" s="30"/>
      <c r="L113" s="31">
        <f t="shared" si="4"/>
        <v>1.0549082843802702</v>
      </c>
      <c r="M113" s="30"/>
      <c r="N113" s="30"/>
      <c r="O113" s="37">
        <f t="shared" si="5"/>
        <v>86048511.262958214</v>
      </c>
      <c r="P113" s="37"/>
      <c r="Q113" s="37"/>
      <c r="S113" s="35"/>
      <c r="T113" s="37"/>
      <c r="U113" s="35"/>
      <c r="V113" s="37"/>
      <c r="W113" s="44"/>
      <c r="X113" s="45"/>
      <c r="Y113" s="35"/>
      <c r="Z113" s="37"/>
    </row>
    <row r="114" spans="2:26" x14ac:dyDescent="0.25">
      <c r="B114" s="27">
        <v>44985</v>
      </c>
      <c r="C114" s="30">
        <f>Sales!B257</f>
        <v>81551679</v>
      </c>
      <c r="D114" s="40">
        <f>Returns!B258</f>
        <v>66464111</v>
      </c>
      <c r="E114" s="31">
        <f t="shared" si="1"/>
        <v>0.81499377836230691</v>
      </c>
      <c r="F114" s="35">
        <f t="shared" si="2"/>
        <v>68489924.573516652</v>
      </c>
      <c r="G114" s="35"/>
      <c r="H114" s="35"/>
      <c r="I114" s="30">
        <f t="shared" si="3"/>
        <v>82387590.10107556</v>
      </c>
      <c r="J114" s="30"/>
      <c r="K114" s="30"/>
      <c r="L114" s="31">
        <f t="shared" si="4"/>
        <v>0.83984993067016112</v>
      </c>
      <c r="M114" s="30"/>
      <c r="N114" s="30"/>
      <c r="O114" s="37">
        <f t="shared" si="5"/>
        <v>69193211.834469959</v>
      </c>
      <c r="P114" s="37"/>
      <c r="Q114" s="37"/>
      <c r="S114" s="35"/>
      <c r="T114" s="37"/>
      <c r="U114" s="35"/>
      <c r="V114" s="37"/>
      <c r="W114" s="44"/>
      <c r="X114" s="45"/>
      <c r="Y114" s="35"/>
      <c r="Z114" s="37"/>
    </row>
    <row r="115" spans="2:26" x14ac:dyDescent="0.25">
      <c r="B115" s="27">
        <v>45016</v>
      </c>
      <c r="C115" s="30">
        <f>Sales!B258</f>
        <v>93037166</v>
      </c>
      <c r="D115" s="40">
        <f>Returns!B259</f>
        <v>80115737</v>
      </c>
      <c r="E115" s="31">
        <f t="shared" si="1"/>
        <v>0.86111540628827843</v>
      </c>
      <c r="F115" s="35">
        <f t="shared" si="2"/>
        <v>90483591.221208602</v>
      </c>
      <c r="G115" s="35"/>
      <c r="H115" s="35"/>
      <c r="I115" s="30">
        <f t="shared" si="3"/>
        <v>99381733.459754243</v>
      </c>
      <c r="J115" s="30"/>
      <c r="K115" s="30"/>
      <c r="L115" s="31">
        <f t="shared" si="4"/>
        <v>0.8727492470145759</v>
      </c>
      <c r="M115" s="30"/>
      <c r="N115" s="30"/>
      <c r="O115" s="37">
        <f t="shared" si="5"/>
        <v>86735333.0440038</v>
      </c>
      <c r="P115" s="37"/>
      <c r="Q115" s="37"/>
      <c r="S115" s="35"/>
      <c r="T115" s="37"/>
      <c r="U115" s="35"/>
      <c r="V115" s="37"/>
      <c r="W115" s="44"/>
      <c r="X115" s="45"/>
      <c r="Y115" s="35"/>
      <c r="Z115" s="37"/>
    </row>
    <row r="116" spans="2:26" x14ac:dyDescent="0.25">
      <c r="B116" s="32">
        <v>45046</v>
      </c>
      <c r="C116" s="33">
        <f>Sales!B259</f>
        <v>90389939</v>
      </c>
      <c r="D116" s="41">
        <f>Returns!B260</f>
        <v>98591777</v>
      </c>
      <c r="E116" s="34">
        <f t="shared" si="1"/>
        <v>1.0907383951216074</v>
      </c>
      <c r="F116" s="36">
        <f t="shared" si="2"/>
        <v>94490010.156141356</v>
      </c>
      <c r="G116" s="36"/>
      <c r="H116" s="36"/>
      <c r="I116" s="33">
        <f t="shared" si="3"/>
        <v>98835512.029756427</v>
      </c>
      <c r="J116" s="33"/>
      <c r="K116" s="33"/>
      <c r="L116" s="34">
        <f t="shared" si="4"/>
        <v>0.94642712086603331</v>
      </c>
      <c r="M116" s="33"/>
      <c r="N116" s="33"/>
      <c r="O116" s="38">
        <f t="shared" si="5"/>
        <v>93540609.089642569</v>
      </c>
      <c r="P116" s="38"/>
      <c r="Q116" s="38"/>
      <c r="S116" s="36"/>
      <c r="T116" s="38"/>
      <c r="U116" s="36"/>
      <c r="V116" s="38"/>
      <c r="W116" s="46"/>
      <c r="X116" s="47"/>
      <c r="Y116" s="36"/>
      <c r="Z116" s="38"/>
    </row>
    <row r="117" spans="2:26" x14ac:dyDescent="0.25">
      <c r="B117" s="27">
        <v>45077</v>
      </c>
      <c r="C117" s="30">
        <f>Sales!B260</f>
        <v>123914899</v>
      </c>
      <c r="D117" s="40">
        <f>Returns!B261</f>
        <v>112293024</v>
      </c>
      <c r="E117" s="31">
        <f t="shared" si="1"/>
        <v>0.90621083425972848</v>
      </c>
      <c r="F117" s="35"/>
      <c r="G117" s="35">
        <f>_xlfn.FORECAST.ETS($B117,$D$5:$D$116,$B$5:$B$116,12,1)</f>
        <v>98200079.791339889</v>
      </c>
      <c r="H117" s="35"/>
      <c r="I117" s="30"/>
      <c r="J117" s="30">
        <f>_xlfn.FORECAST.ETS($B117,$C$5:$C$116,$B$5:$B$116,12,1)</f>
        <v>115046907.2226575</v>
      </c>
      <c r="K117" s="30"/>
      <c r="L117" s="30"/>
      <c r="M117" s="31">
        <f>_xlfn.FORECAST.ETS($B117,$E$5:$E$116,$B$5:$B$116,12,1)</f>
        <v>0.85597004865854143</v>
      </c>
      <c r="N117" s="30"/>
      <c r="O117" s="37"/>
      <c r="P117" s="37">
        <f>J117*M117</f>
        <v>98476706.773392841</v>
      </c>
      <c r="Q117" s="37"/>
      <c r="S117" s="35">
        <f>SUM(G120:G128)-SUM($D120:$D128)</f>
        <v>-8759997.2179498672</v>
      </c>
      <c r="T117" s="37">
        <f>SUM(P120:P128)-SUM($D120:$D128)</f>
        <v>-20048611.228376508</v>
      </c>
      <c r="U117" s="35">
        <f>ABS(S117)</f>
        <v>8759997.2179498672</v>
      </c>
      <c r="V117" s="37">
        <f>ABS(T117)</f>
        <v>20048611.228376508</v>
      </c>
      <c r="W117" s="54">
        <f>U117/SUM(D120:D128)</f>
        <v>1.1059245458410985E-2</v>
      </c>
      <c r="X117" s="55">
        <f>V117/SUM(D120:D128)</f>
        <v>2.531079715648139E-2</v>
      </c>
      <c r="Y117" s="35">
        <f>S117^2</f>
        <v>76737551258489.406</v>
      </c>
      <c r="Z117" s="37">
        <f>T117^2</f>
        <v>401946812186584.56</v>
      </c>
    </row>
    <row r="118" spans="2:26" x14ac:dyDescent="0.25">
      <c r="B118" s="27">
        <v>45107</v>
      </c>
      <c r="C118" s="30">
        <f>Sales!B261</f>
        <v>126739393</v>
      </c>
      <c r="D118" s="40">
        <f>Returns!B262</f>
        <v>99855541</v>
      </c>
      <c r="E118" s="31">
        <f t="shared" si="1"/>
        <v>0.78788085248285822</v>
      </c>
      <c r="F118" s="35"/>
      <c r="G118" s="35">
        <f t="shared" ref="G118:G128" si="6">_xlfn.FORECAST.ETS($B118,$D$5:$D$116,$B$5:$B$116,12,1)</f>
        <v>97504031.416165054</v>
      </c>
      <c r="H118" s="35"/>
      <c r="I118" s="30"/>
      <c r="J118" s="30">
        <f t="shared" ref="J118:J128" si="7">_xlfn.FORECAST.ETS($B118,$C$5:$C$116,$B$5:$B$116,12,1)</f>
        <v>125458398.81623787</v>
      </c>
      <c r="K118" s="30"/>
      <c r="L118" s="30"/>
      <c r="M118" s="31">
        <f t="shared" ref="M118:M128" si="8">_xlfn.FORECAST.ETS($B118,$E$5:$E$116,$B$5:$B$116,12,1)</f>
        <v>0.73393458180922033</v>
      </c>
      <c r="N118" s="30"/>
      <c r="O118" s="37"/>
      <c r="P118" s="37">
        <f t="shared" si="5"/>
        <v>92078257.469649926</v>
      </c>
      <c r="Q118" s="37"/>
      <c r="S118" s="35"/>
      <c r="T118" s="37"/>
      <c r="U118" s="35"/>
      <c r="V118" s="37"/>
      <c r="W118" s="44"/>
      <c r="X118" s="45"/>
      <c r="Y118" s="35"/>
      <c r="Z118" s="37"/>
    </row>
    <row r="119" spans="2:26" x14ac:dyDescent="0.25">
      <c r="B119" s="27">
        <v>45138</v>
      </c>
      <c r="C119" s="30">
        <f>Sales!B262</f>
        <v>117236505</v>
      </c>
      <c r="D119" s="40">
        <f>Returns!B263</f>
        <v>106490620</v>
      </c>
      <c r="E119" s="31">
        <f t="shared" si="1"/>
        <v>0.90834011129895076</v>
      </c>
      <c r="F119" s="35"/>
      <c r="G119" s="35">
        <f t="shared" si="6"/>
        <v>107797750.27884872</v>
      </c>
      <c r="H119" s="35"/>
      <c r="I119" s="30"/>
      <c r="J119" s="30">
        <f t="shared" si="7"/>
        <v>139244503.06774297</v>
      </c>
      <c r="K119" s="30"/>
      <c r="L119" s="30"/>
      <c r="M119" s="31">
        <f t="shared" si="8"/>
        <v>0.74874646803081191</v>
      </c>
      <c r="N119" s="30"/>
      <c r="O119" s="37"/>
      <c r="P119" s="37">
        <f t="shared" si="5"/>
        <v>104258829.8646781</v>
      </c>
      <c r="Q119" s="37"/>
      <c r="S119" s="35"/>
      <c r="T119" s="37"/>
      <c r="U119" s="35"/>
      <c r="V119" s="37"/>
      <c r="W119" s="44"/>
      <c r="X119" s="45"/>
      <c r="Y119" s="35"/>
      <c r="Z119" s="37"/>
    </row>
    <row r="120" spans="2:26" x14ac:dyDescent="0.25">
      <c r="B120" s="27">
        <v>45169</v>
      </c>
      <c r="C120" s="30">
        <f>Sales!B263</f>
        <v>112831403</v>
      </c>
      <c r="D120" s="40">
        <f>Returns!B264</f>
        <v>109923692</v>
      </c>
      <c r="E120" s="31">
        <f t="shared" si="1"/>
        <v>0.9742295945748366</v>
      </c>
      <c r="F120" s="35"/>
      <c r="G120" s="35">
        <f t="shared" si="6"/>
        <v>104019782.64164071</v>
      </c>
      <c r="H120" s="35"/>
      <c r="I120" s="30"/>
      <c r="J120" s="30">
        <f t="shared" si="7"/>
        <v>110526154.89481471</v>
      </c>
      <c r="K120" s="30"/>
      <c r="L120" s="30"/>
      <c r="M120" s="31">
        <f t="shared" si="8"/>
        <v>0.93922612116386295</v>
      </c>
      <c r="N120" s="30"/>
      <c r="O120" s="37"/>
      <c r="P120" s="37">
        <f t="shared" si="5"/>
        <v>103809051.74901313</v>
      </c>
      <c r="Q120" s="37"/>
      <c r="S120" s="35"/>
      <c r="T120" s="37"/>
      <c r="U120" s="35"/>
      <c r="V120" s="37"/>
      <c r="W120" s="44"/>
      <c r="X120" s="45"/>
      <c r="Y120" s="35"/>
      <c r="Z120" s="37"/>
    </row>
    <row r="121" spans="2:26" x14ac:dyDescent="0.25">
      <c r="B121" s="27">
        <v>45199</v>
      </c>
      <c r="C121" s="30">
        <f>Sales!B264</f>
        <v>103769573</v>
      </c>
      <c r="D121" s="40">
        <f>Returns!B265</f>
        <v>97138753</v>
      </c>
      <c r="E121" s="31">
        <f t="shared" si="1"/>
        <v>0.9361005369078661</v>
      </c>
      <c r="F121" s="35"/>
      <c r="G121" s="35">
        <f t="shared" si="6"/>
        <v>98946567.418676272</v>
      </c>
      <c r="H121" s="35"/>
      <c r="I121" s="30"/>
      <c r="J121" s="30">
        <f t="shared" si="7"/>
        <v>101516378.35781555</v>
      </c>
      <c r="K121" s="30"/>
      <c r="L121" s="30"/>
      <c r="M121" s="31">
        <f t="shared" si="8"/>
        <v>0.96131261411973778</v>
      </c>
      <c r="N121" s="30"/>
      <c r="O121" s="37"/>
      <c r="P121" s="37">
        <f t="shared" si="5"/>
        <v>97588975.055120036</v>
      </c>
      <c r="Q121" s="37"/>
      <c r="S121" s="35"/>
      <c r="T121" s="37"/>
      <c r="U121" s="35"/>
      <c r="V121" s="37"/>
      <c r="W121" s="44"/>
      <c r="X121" s="45"/>
      <c r="Y121" s="35"/>
      <c r="Z121" s="37"/>
    </row>
    <row r="122" spans="2:26" x14ac:dyDescent="0.25">
      <c r="B122" s="27">
        <v>45230</v>
      </c>
      <c r="C122" s="30">
        <f>Sales!B265</f>
        <v>113904939</v>
      </c>
      <c r="D122" s="40">
        <f>Returns!B266</f>
        <v>83977963</v>
      </c>
      <c r="E122" s="31">
        <f t="shared" si="1"/>
        <v>0.7372635790621862</v>
      </c>
      <c r="F122" s="35"/>
      <c r="G122" s="35">
        <f t="shared" si="6"/>
        <v>91390288.638573647</v>
      </c>
      <c r="H122" s="35"/>
      <c r="I122" s="30"/>
      <c r="J122" s="30">
        <f t="shared" si="7"/>
        <v>93673654.623942375</v>
      </c>
      <c r="K122" s="30"/>
      <c r="L122" s="30"/>
      <c r="M122" s="31">
        <f t="shared" si="8"/>
        <v>1.0026618910211906</v>
      </c>
      <c r="N122" s="30"/>
      <c r="O122" s="37"/>
      <c r="P122" s="37">
        <f t="shared" ref="P122:P128" si="9">J122*M122</f>
        <v>93923003.684107959</v>
      </c>
      <c r="Q122" s="37"/>
      <c r="S122" s="35"/>
      <c r="T122" s="37"/>
      <c r="U122" s="35"/>
      <c r="V122" s="37"/>
      <c r="W122" s="44"/>
      <c r="X122" s="45"/>
      <c r="Y122" s="35"/>
      <c r="Z122" s="37"/>
    </row>
    <row r="123" spans="2:26" x14ac:dyDescent="0.25">
      <c r="B123" s="27">
        <v>45260</v>
      </c>
      <c r="C123" s="30">
        <f>Sales!B266</f>
        <v>95893001</v>
      </c>
      <c r="D123" s="40">
        <f>Returns!B267</f>
        <v>94606444</v>
      </c>
      <c r="E123" s="31">
        <f t="shared" si="1"/>
        <v>0.98658341081639522</v>
      </c>
      <c r="F123" s="35"/>
      <c r="G123" s="35">
        <f t="shared" si="6"/>
        <v>78119828.256410211</v>
      </c>
      <c r="H123" s="35"/>
      <c r="I123" s="30"/>
      <c r="J123" s="30">
        <f t="shared" si="7"/>
        <v>92582047.162296936</v>
      </c>
      <c r="K123" s="30"/>
      <c r="L123" s="30"/>
      <c r="M123" s="31">
        <f t="shared" si="8"/>
        <v>0.8256131858717406</v>
      </c>
      <c r="N123" s="30"/>
      <c r="O123" s="37"/>
      <c r="P123" s="37">
        <f t="shared" si="9"/>
        <v>76436958.912191719</v>
      </c>
      <c r="Q123" s="37"/>
      <c r="S123" s="35"/>
      <c r="T123" s="37"/>
      <c r="U123" s="35"/>
      <c r="V123" s="37"/>
      <c r="W123" s="44"/>
      <c r="X123" s="45"/>
      <c r="Y123" s="35"/>
      <c r="Z123" s="37"/>
    </row>
    <row r="124" spans="2:26" x14ac:dyDescent="0.25">
      <c r="B124" s="27">
        <v>45291</v>
      </c>
      <c r="C124" s="30">
        <f>Sales!B267</f>
        <v>100043442</v>
      </c>
      <c r="D124" s="40">
        <f>Returns!B268</f>
        <v>68299123</v>
      </c>
      <c r="E124" s="31">
        <f t="shared" si="1"/>
        <v>0.68269465378850125</v>
      </c>
      <c r="F124" s="35"/>
      <c r="G124" s="35">
        <f t="shared" si="6"/>
        <v>71872748.720984846</v>
      </c>
      <c r="H124" s="35"/>
      <c r="I124" s="30"/>
      <c r="J124" s="30">
        <f t="shared" si="7"/>
        <v>106884563.83137995</v>
      </c>
      <c r="K124" s="30"/>
      <c r="L124" s="30"/>
      <c r="M124" s="31">
        <f t="shared" si="8"/>
        <v>0.611682020840848</v>
      </c>
      <c r="N124" s="30"/>
      <c r="O124" s="37"/>
      <c r="P124" s="37">
        <f t="shared" si="9"/>
        <v>65379366.001071095</v>
      </c>
      <c r="Q124" s="37"/>
      <c r="S124" s="35"/>
      <c r="T124" s="37"/>
      <c r="U124" s="35"/>
      <c r="V124" s="37"/>
      <c r="W124" s="44"/>
      <c r="X124" s="45"/>
      <c r="Y124" s="35"/>
      <c r="Z124" s="37"/>
    </row>
    <row r="125" spans="2:26" x14ac:dyDescent="0.25">
      <c r="B125" s="27">
        <v>45322</v>
      </c>
      <c r="C125" s="30">
        <f>Sales!B268</f>
        <v>80282717</v>
      </c>
      <c r="D125" s="40">
        <f>Returns!B269</f>
        <v>76541067</v>
      </c>
      <c r="E125" s="31">
        <f t="shared" si="1"/>
        <v>0.95339407857858127</v>
      </c>
      <c r="F125" s="35"/>
      <c r="G125" s="35">
        <f t="shared" si="6"/>
        <v>83143082.772379056</v>
      </c>
      <c r="H125" s="35"/>
      <c r="I125" s="30"/>
      <c r="J125" s="30">
        <f t="shared" si="7"/>
        <v>81145372.087597743</v>
      </c>
      <c r="K125" s="30"/>
      <c r="L125" s="30"/>
      <c r="M125" s="31">
        <f t="shared" si="8"/>
        <v>1.0543744759491269</v>
      </c>
      <c r="N125" s="30"/>
      <c r="O125" s="37"/>
      <c r="P125" s="37">
        <f t="shared" si="9"/>
        <v>85557609.170557782</v>
      </c>
      <c r="Q125" s="37"/>
      <c r="S125" s="35"/>
      <c r="T125" s="37"/>
      <c r="U125" s="35"/>
      <c r="V125" s="37"/>
      <c r="W125" s="44"/>
      <c r="X125" s="45"/>
      <c r="Y125" s="35"/>
      <c r="Z125" s="37"/>
    </row>
    <row r="126" spans="2:26" x14ac:dyDescent="0.25">
      <c r="B126" s="27">
        <v>45351</v>
      </c>
      <c r="C126" s="30">
        <f>Sales!B269</f>
        <v>90073831</v>
      </c>
      <c r="D126" s="40">
        <f>Returns!B270</f>
        <v>77702351</v>
      </c>
      <c r="E126" s="31">
        <f t="shared" si="1"/>
        <v>0.8626517839570963</v>
      </c>
      <c r="F126" s="35"/>
      <c r="G126" s="35">
        <f t="shared" si="6"/>
        <v>73887220.742510334</v>
      </c>
      <c r="H126" s="35"/>
      <c r="I126" s="30"/>
      <c r="J126" s="30">
        <f t="shared" si="7"/>
        <v>81972483.354737759</v>
      </c>
      <c r="K126" s="30"/>
      <c r="L126" s="30"/>
      <c r="M126" s="31">
        <f t="shared" si="8"/>
        <v>0.83106993552540687</v>
      </c>
      <c r="N126" s="30"/>
      <c r="O126" s="37"/>
      <c r="P126" s="37">
        <f t="shared" si="9"/>
        <v>68124866.4564794</v>
      </c>
      <c r="Q126" s="37"/>
      <c r="S126" s="35"/>
      <c r="T126" s="37"/>
      <c r="U126" s="35"/>
      <c r="V126" s="37"/>
      <c r="W126" s="44"/>
      <c r="X126" s="45"/>
      <c r="Y126" s="35"/>
      <c r="Z126" s="37"/>
    </row>
    <row r="127" spans="2:26" x14ac:dyDescent="0.25">
      <c r="B127" s="27">
        <v>45382</v>
      </c>
      <c r="C127" s="30">
        <f>Sales!B270</f>
        <v>96275458</v>
      </c>
      <c r="D127" s="40">
        <f>Returns!B271</f>
        <v>77282129</v>
      </c>
      <c r="E127" s="31">
        <f t="shared" si="1"/>
        <v>0.80271889228509308</v>
      </c>
      <c r="F127" s="35"/>
      <c r="G127" s="35">
        <f t="shared" si="6"/>
        <v>86962839.22058256</v>
      </c>
      <c r="H127" s="35"/>
      <c r="I127" s="30"/>
      <c r="J127" s="30">
        <f t="shared" si="7"/>
        <v>98918065.849620447</v>
      </c>
      <c r="K127" s="30"/>
      <c r="L127" s="30"/>
      <c r="M127" s="31">
        <f t="shared" si="8"/>
        <v>0.87255640028244419</v>
      </c>
      <c r="N127" s="30"/>
      <c r="O127" s="37"/>
      <c r="P127" s="37">
        <f t="shared" si="9"/>
        <v>86311591.460646585</v>
      </c>
      <c r="Q127" s="37"/>
      <c r="S127" s="35"/>
      <c r="T127" s="37"/>
      <c r="U127" s="35"/>
      <c r="V127" s="37"/>
      <c r="W127" s="44"/>
      <c r="X127" s="45"/>
      <c r="Y127" s="35"/>
      <c r="Z127" s="37"/>
    </row>
    <row r="128" spans="2:26" x14ac:dyDescent="0.25">
      <c r="B128" s="32">
        <v>45412</v>
      </c>
      <c r="C128" s="33">
        <f>Sales!B271</f>
        <v>97468821</v>
      </c>
      <c r="D128" s="41">
        <f>Returns!B272</f>
        <v>106625665</v>
      </c>
      <c r="E128" s="34">
        <f t="shared" si="1"/>
        <v>1.0939463913285665</v>
      </c>
      <c r="F128" s="36"/>
      <c r="G128" s="36">
        <f t="shared" si="6"/>
        <v>94994831.370292485</v>
      </c>
      <c r="H128" s="36"/>
      <c r="I128" s="33"/>
      <c r="J128" s="33">
        <f t="shared" si="7"/>
        <v>98354252.323894054</v>
      </c>
      <c r="K128" s="33"/>
      <c r="L128" s="33"/>
      <c r="M128" s="34">
        <f t="shared" si="8"/>
        <v>0.96505388470506193</v>
      </c>
      <c r="N128" s="33"/>
      <c r="O128" s="38"/>
      <c r="P128" s="38">
        <f t="shared" si="9"/>
        <v>94917153.28243582</v>
      </c>
      <c r="Q128" s="38"/>
      <c r="S128" s="36"/>
      <c r="T128" s="38"/>
      <c r="U128" s="36"/>
      <c r="V128" s="38"/>
      <c r="W128" s="46"/>
      <c r="X128" s="47"/>
      <c r="Y128" s="36"/>
      <c r="Z128" s="38"/>
    </row>
    <row r="129" spans="2:28" x14ac:dyDescent="0.25">
      <c r="B129" s="27">
        <v>45443</v>
      </c>
      <c r="C129" s="30">
        <f>Sales!B272</f>
        <v>118022410</v>
      </c>
      <c r="D129" s="40">
        <f>Returns!B273</f>
        <v>99537374</v>
      </c>
      <c r="E129" s="31">
        <f t="shared" si="1"/>
        <v>0.84337689765867352</v>
      </c>
      <c r="F129" s="35"/>
      <c r="G129" s="35"/>
      <c r="H129" s="35">
        <f>_xlfn.FORECAST.ETS($B129,$D$5:$D$128,$B$5:$B$128,12,1)</f>
        <v>108842848.36428857</v>
      </c>
      <c r="I129" s="30"/>
      <c r="J129" s="30"/>
      <c r="K129" s="30">
        <f>_xlfn.FORECAST.ETS($B129,$C$5:$C$128,$B$5:$B$128,12,1)</f>
        <v>117482762.36429651</v>
      </c>
      <c r="L129" s="30"/>
      <c r="M129" s="30"/>
      <c r="N129" s="31">
        <f>_xlfn.FORECAST.ETS($B129,$E$5:$E$128,$B$5:$B$128,12,1)</f>
        <v>0.86242426138154504</v>
      </c>
      <c r="O129" s="37"/>
      <c r="P129" s="37"/>
      <c r="Q129" s="37">
        <f>K129*N129</f>
        <v>101319984.557092</v>
      </c>
      <c r="S129" s="35">
        <f>SUM(H132:H140)-SUM($D132:$D140)</f>
        <v>11030747.652816772</v>
      </c>
      <c r="T129" s="37">
        <f>SUM(Q132:Q140)-SUM($D132:$D140)</f>
        <v>-1945917.2955365181</v>
      </c>
      <c r="U129" s="35">
        <f>ABS(S129)</f>
        <v>11030747.652816772</v>
      </c>
      <c r="V129" s="37">
        <f>ABS(T129)</f>
        <v>1945917.2955365181</v>
      </c>
      <c r="W129" s="54">
        <f>U129/SUM(D132:D140)</f>
        <v>1.3846420328142756E-2</v>
      </c>
      <c r="X129" s="55">
        <f>V129/SUM(D132:D140)</f>
        <v>2.4426257988887177E-3</v>
      </c>
      <c r="Y129" s="35">
        <f>S129^2</f>
        <v>121677393780122.73</v>
      </c>
      <c r="Z129" s="37">
        <f>T129^2</f>
        <v>3786594121068.1567</v>
      </c>
    </row>
    <row r="130" spans="2:28" x14ac:dyDescent="0.25">
      <c r="B130" s="27">
        <v>45473</v>
      </c>
      <c r="C130" s="30">
        <f>Sales!B273</f>
        <v>119741349</v>
      </c>
      <c r="D130" s="40">
        <f>Returns!B274</f>
        <v>96017427</v>
      </c>
      <c r="E130" s="31">
        <f t="shared" si="1"/>
        <v>0.8018736034116335</v>
      </c>
      <c r="F130" s="35"/>
      <c r="G130" s="35"/>
      <c r="H130" s="35">
        <f t="shared" ref="H130:H140" si="10">_xlfn.FORECAST.ETS($B130,$D$5:$D$128,$B$5:$B$128,12,1)</f>
        <v>100867638.67953846</v>
      </c>
      <c r="I130" s="30"/>
      <c r="J130" s="30"/>
      <c r="K130" s="30">
        <f t="shared" ref="K130:K140" si="11">_xlfn.FORECAST.ETS($B130,$C$5:$C$128,$B$5:$B$128,12,1)</f>
        <v>127891546.28017779</v>
      </c>
      <c r="L130" s="30"/>
      <c r="M130" s="30"/>
      <c r="N130" s="31">
        <f t="shared" ref="N130:N140" si="12">_xlfn.FORECAST.ETS($B130,$E$5:$E$128,$B$5:$B$128,12,1)</f>
        <v>0.74152815764560853</v>
      </c>
      <c r="O130" s="37"/>
      <c r="P130" s="37"/>
      <c r="Q130" s="37">
        <f t="shared" ref="Q130:Q140" si="13">K130*N130</f>
        <v>94835182.691588312</v>
      </c>
      <c r="S130" s="35"/>
      <c r="T130" s="37"/>
      <c r="U130" s="35"/>
      <c r="V130" s="37"/>
      <c r="W130" s="44"/>
      <c r="X130" s="45"/>
      <c r="Y130" s="35"/>
      <c r="Z130" s="37"/>
    </row>
    <row r="131" spans="2:28" x14ac:dyDescent="0.25">
      <c r="B131" s="27">
        <v>45504</v>
      </c>
      <c r="C131" s="30">
        <f>Sales!B274</f>
        <v>150585919</v>
      </c>
      <c r="D131" s="40">
        <f>Returns!B275</f>
        <v>113174718</v>
      </c>
      <c r="E131" s="31">
        <f t="shared" si="1"/>
        <v>0.75156242198183221</v>
      </c>
      <c r="F131" s="35"/>
      <c r="G131" s="35"/>
      <c r="H131" s="35">
        <f t="shared" si="10"/>
        <v>110057584.79428495</v>
      </c>
      <c r="I131" s="30"/>
      <c r="J131" s="30"/>
      <c r="K131" s="30">
        <f t="shared" si="11"/>
        <v>141662457.40356857</v>
      </c>
      <c r="L131" s="30"/>
      <c r="M131" s="30"/>
      <c r="N131" s="31">
        <f t="shared" si="12"/>
        <v>0.77001365810193412</v>
      </c>
      <c r="O131" s="37"/>
      <c r="P131" s="37"/>
      <c r="Q131" s="37">
        <f t="shared" si="13"/>
        <v>109082027.04103126</v>
      </c>
      <c r="S131" s="35"/>
      <c r="T131" s="37"/>
      <c r="U131" s="35"/>
      <c r="V131" s="37"/>
      <c r="W131" s="44"/>
      <c r="X131" s="45"/>
      <c r="Y131" s="35"/>
      <c r="Z131" s="37"/>
    </row>
    <row r="132" spans="2:28" x14ac:dyDescent="0.25">
      <c r="B132" s="27">
        <v>45535</v>
      </c>
      <c r="C132" s="30">
        <f>Sales!B275</f>
        <v>118878283</v>
      </c>
      <c r="D132" s="40">
        <f>Returns!B276</f>
        <v>109030721</v>
      </c>
      <c r="E132" s="31">
        <f t="shared" si="1"/>
        <v>0.91716264946390591</v>
      </c>
      <c r="F132" s="35"/>
      <c r="G132" s="35"/>
      <c r="H132" s="35">
        <f t="shared" si="10"/>
        <v>111386008.57835653</v>
      </c>
      <c r="I132" s="30"/>
      <c r="J132" s="30"/>
      <c r="K132" s="30">
        <f t="shared" si="11"/>
        <v>112985988.23297331</v>
      </c>
      <c r="L132" s="30"/>
      <c r="M132" s="30"/>
      <c r="N132" s="31">
        <f t="shared" si="12"/>
        <v>0.94464976928537825</v>
      </c>
      <c r="O132" s="37"/>
      <c r="P132" s="37"/>
      <c r="Q132" s="37">
        <f t="shared" si="13"/>
        <v>106732187.7167587</v>
      </c>
      <c r="S132" s="35"/>
      <c r="T132" s="37"/>
      <c r="U132" s="35"/>
      <c r="V132" s="37"/>
      <c r="W132" s="44"/>
      <c r="X132" s="45"/>
      <c r="Y132" s="35"/>
      <c r="Z132" s="37"/>
    </row>
    <row r="133" spans="2:28" x14ac:dyDescent="0.25">
      <c r="B133" s="27">
        <v>45565</v>
      </c>
      <c r="C133" s="30">
        <f>Sales!B276</f>
        <v>99459698</v>
      </c>
      <c r="D133" s="40">
        <f>Returns!B277</f>
        <v>97782658</v>
      </c>
      <c r="E133" s="31">
        <f t="shared" si="1"/>
        <v>0.98313849696185485</v>
      </c>
      <c r="F133" s="35"/>
      <c r="G133" s="35"/>
      <c r="H133" s="35">
        <f t="shared" si="10"/>
        <v>99366679.469994739</v>
      </c>
      <c r="I133" s="30"/>
      <c r="J133" s="30"/>
      <c r="K133" s="30">
        <f t="shared" si="11"/>
        <v>103981899.56461948</v>
      </c>
      <c r="L133" s="30"/>
      <c r="M133" s="30"/>
      <c r="N133" s="31">
        <f t="shared" si="12"/>
        <v>0.9595345915574629</v>
      </c>
      <c r="O133" s="37"/>
      <c r="P133" s="37"/>
      <c r="Q133" s="37">
        <f t="shared" si="13"/>
        <v>99774229.528106287</v>
      </c>
      <c r="S133" s="35"/>
      <c r="T133" s="37"/>
      <c r="U133" s="35"/>
      <c r="V133" s="37"/>
      <c r="W133" s="44"/>
      <c r="X133" s="45"/>
      <c r="Y133" s="35"/>
      <c r="Z133" s="37"/>
    </row>
    <row r="134" spans="2:28" x14ac:dyDescent="0.25">
      <c r="B134" s="27">
        <v>45596</v>
      </c>
      <c r="C134" s="30">
        <f>Sales!B277</f>
        <v>105165155</v>
      </c>
      <c r="D134" s="40">
        <f>Returns!B278</f>
        <v>103819264</v>
      </c>
      <c r="E134" s="31">
        <f t="shared" ref="E134:E140" si="14">D134/C134</f>
        <v>0.98720212032207821</v>
      </c>
      <c r="F134" s="35"/>
      <c r="G134" s="35"/>
      <c r="H134" s="35">
        <f t="shared" si="10"/>
        <v>94384694.350490123</v>
      </c>
      <c r="I134" s="30"/>
      <c r="J134" s="30"/>
      <c r="K134" s="30">
        <f t="shared" si="11"/>
        <v>96167198.998890236</v>
      </c>
      <c r="L134" s="30"/>
      <c r="M134" s="30"/>
      <c r="N134" s="31">
        <f t="shared" si="12"/>
        <v>0.97207137298470925</v>
      </c>
      <c r="O134" s="37"/>
      <c r="P134" s="37"/>
      <c r="Q134" s="37">
        <f t="shared" si="13"/>
        <v>93481381.166944996</v>
      </c>
      <c r="S134" s="35"/>
      <c r="T134" s="37"/>
      <c r="U134" s="35"/>
      <c r="V134" s="37"/>
      <c r="W134" s="44"/>
      <c r="X134" s="45"/>
      <c r="Y134" s="35"/>
      <c r="Z134" s="37"/>
    </row>
    <row r="135" spans="2:28" x14ac:dyDescent="0.25">
      <c r="B135" s="27">
        <v>45626</v>
      </c>
      <c r="C135" s="30">
        <f>Sales!B278</f>
        <v>90880482</v>
      </c>
      <c r="D135" s="40">
        <f>Returns!B279</f>
        <v>72213789</v>
      </c>
      <c r="E135" s="31">
        <f t="shared" si="14"/>
        <v>0.79460173857792704</v>
      </c>
      <c r="F135" s="35"/>
      <c r="G135" s="35"/>
      <c r="H135" s="35">
        <f t="shared" si="10"/>
        <v>82777394.853680849</v>
      </c>
      <c r="I135" s="30"/>
      <c r="J135" s="30"/>
      <c r="K135" s="30">
        <f t="shared" si="11"/>
        <v>95064215.923769221</v>
      </c>
      <c r="L135" s="30"/>
      <c r="M135" s="30"/>
      <c r="N135" s="31">
        <f t="shared" si="12"/>
        <v>0.84759587652341195</v>
      </c>
      <c r="O135" s="37"/>
      <c r="P135" s="37"/>
      <c r="Q135" s="37">
        <f t="shared" si="13"/>
        <v>80576037.421918064</v>
      </c>
      <c r="S135" s="35"/>
      <c r="T135" s="37"/>
      <c r="U135" s="35"/>
      <c r="V135" s="37"/>
      <c r="W135" s="44"/>
      <c r="X135" s="45"/>
      <c r="Y135" s="35"/>
      <c r="Z135" s="37"/>
    </row>
    <row r="136" spans="2:28" x14ac:dyDescent="0.25">
      <c r="B136" s="27">
        <v>45657</v>
      </c>
      <c r="C136" s="30">
        <f>Sales!B279</f>
        <v>106208107</v>
      </c>
      <c r="D136" s="40">
        <f>Returns!B280</f>
        <v>67676528</v>
      </c>
      <c r="E136" s="31">
        <f t="shared" si="14"/>
        <v>0.63720680004210983</v>
      </c>
      <c r="F136" s="35"/>
      <c r="G136" s="35"/>
      <c r="H136" s="35">
        <f t="shared" si="10"/>
        <v>68210632.288901478</v>
      </c>
      <c r="I136" s="30"/>
      <c r="J136" s="30"/>
      <c r="K136" s="30">
        <f t="shared" si="11"/>
        <v>109368023.52292785</v>
      </c>
      <c r="L136" s="30"/>
      <c r="M136" s="30"/>
      <c r="N136" s="31">
        <f t="shared" si="12"/>
        <v>0.62368092266317099</v>
      </c>
      <c r="O136" s="37"/>
      <c r="P136" s="37"/>
      <c r="Q136" s="37">
        <f t="shared" si="13"/>
        <v>68210749.820627034</v>
      </c>
      <c r="S136" s="35"/>
      <c r="T136" s="37"/>
      <c r="U136" s="35"/>
      <c r="V136" s="37"/>
      <c r="W136" s="44"/>
      <c r="X136" s="45"/>
      <c r="Y136" s="35"/>
      <c r="Z136" s="37"/>
    </row>
    <row r="137" spans="2:28" x14ac:dyDescent="0.25">
      <c r="B137" s="27">
        <v>45688</v>
      </c>
      <c r="C137" s="30">
        <f>Sales!B280</f>
        <v>88356155</v>
      </c>
      <c r="D137" s="40">
        <f>Returns!B281</f>
        <v>87127711</v>
      </c>
      <c r="E137" s="31">
        <f t="shared" si="14"/>
        <v>0.98609667883352325</v>
      </c>
      <c r="F137" s="35"/>
      <c r="G137" s="35"/>
      <c r="H137" s="35">
        <f t="shared" si="10"/>
        <v>85309827.381370708</v>
      </c>
      <c r="I137" s="30"/>
      <c r="J137" s="30"/>
      <c r="K137" s="30">
        <f t="shared" si="11"/>
        <v>83647732.657464474</v>
      </c>
      <c r="L137" s="30"/>
      <c r="M137" s="30"/>
      <c r="N137" s="31">
        <f t="shared" si="12"/>
        <v>1.0435910697296624</v>
      </c>
      <c r="O137" s="37"/>
      <c r="P137" s="37"/>
      <c r="Q137" s="37">
        <f t="shared" si="13"/>
        <v>87294026.804464176</v>
      </c>
      <c r="S137" s="35"/>
      <c r="T137" s="37"/>
      <c r="U137" s="35"/>
      <c r="V137" s="37"/>
      <c r="W137" s="44"/>
      <c r="X137" s="45"/>
      <c r="Y137" s="35"/>
      <c r="Z137" s="37"/>
    </row>
    <row r="138" spans="2:28" x14ac:dyDescent="0.25">
      <c r="B138" s="27">
        <v>45716</v>
      </c>
      <c r="C138" s="30">
        <f>Sales!B281</f>
        <v>86354793</v>
      </c>
      <c r="D138" s="40">
        <f>Returns!B282</f>
        <v>63714635</v>
      </c>
      <c r="E138" s="31">
        <f t="shared" si="14"/>
        <v>0.73782395610629281</v>
      </c>
      <c r="F138" s="35"/>
      <c r="G138" s="35"/>
      <c r="H138" s="35">
        <f t="shared" si="10"/>
        <v>74391995.142899513</v>
      </c>
      <c r="I138" s="30"/>
      <c r="J138" s="30"/>
      <c r="K138" s="30">
        <f t="shared" si="11"/>
        <v>84462246.725833192</v>
      </c>
      <c r="L138" s="30"/>
      <c r="M138" s="30"/>
      <c r="N138" s="31">
        <f t="shared" si="12"/>
        <v>0.84490358261579357</v>
      </c>
      <c r="O138" s="37"/>
      <c r="P138" s="37"/>
      <c r="Q138" s="37">
        <f t="shared" si="13"/>
        <v>71362454.854435548</v>
      </c>
      <c r="S138" s="35"/>
      <c r="T138" s="37"/>
      <c r="U138" s="35"/>
      <c r="V138" s="37"/>
      <c r="W138" s="44"/>
      <c r="X138" s="45"/>
      <c r="Y138" s="35"/>
      <c r="Z138" s="37"/>
    </row>
    <row r="139" spans="2:28" x14ac:dyDescent="0.25">
      <c r="B139" s="27">
        <v>45747</v>
      </c>
      <c r="C139" s="30">
        <f>Sales!B282</f>
        <v>97408646</v>
      </c>
      <c r="D139" s="40">
        <f>Returns!B283</f>
        <v>93443332</v>
      </c>
      <c r="E139" s="31">
        <f t="shared" si="14"/>
        <v>0.95929197085852114</v>
      </c>
      <c r="F139" s="35"/>
      <c r="G139" s="35"/>
      <c r="H139" s="35">
        <f t="shared" si="10"/>
        <v>88900103.230412453</v>
      </c>
      <c r="I139" s="30"/>
      <c r="J139" s="30"/>
      <c r="K139" s="30">
        <f t="shared" si="11"/>
        <v>101432082.74778</v>
      </c>
      <c r="L139" s="30"/>
      <c r="M139" s="30"/>
      <c r="N139" s="31">
        <f t="shared" si="12"/>
        <v>0.86763248962054296</v>
      </c>
      <c r="O139" s="37"/>
      <c r="P139" s="37"/>
      <c r="Q139" s="37">
        <f t="shared" si="13"/>
        <v>88005770.481853276</v>
      </c>
      <c r="S139" s="35"/>
      <c r="T139" s="37"/>
      <c r="U139" s="35"/>
      <c r="V139" s="37"/>
      <c r="W139" s="44"/>
      <c r="X139" s="45"/>
      <c r="Y139" s="35"/>
      <c r="Z139" s="37"/>
    </row>
    <row r="140" spans="2:28" x14ac:dyDescent="0.25">
      <c r="B140" s="27">
        <v>45777</v>
      </c>
      <c r="C140" s="30">
        <f>Sales!B283</f>
        <v>103777675</v>
      </c>
      <c r="D140" s="40">
        <f>Returns!B284</f>
        <v>101841138</v>
      </c>
      <c r="E140" s="31">
        <f t="shared" si="14"/>
        <v>0.98133956074849427</v>
      </c>
      <c r="F140" s="35"/>
      <c r="G140" s="35"/>
      <c r="H140" s="35">
        <f t="shared" si="10"/>
        <v>102953188.35671049</v>
      </c>
      <c r="I140" s="30"/>
      <c r="J140" s="30"/>
      <c r="K140" s="30">
        <f t="shared" si="11"/>
        <v>100879334.69491182</v>
      </c>
      <c r="L140" s="30"/>
      <c r="M140" s="30"/>
      <c r="N140" s="31">
        <f t="shared" si="12"/>
        <v>0.98401740266792492</v>
      </c>
      <c r="O140" s="37"/>
      <c r="P140" s="37"/>
      <c r="Q140" s="39">
        <f t="shared" si="13"/>
        <v>99267020.909355417</v>
      </c>
      <c r="S140" s="35"/>
      <c r="T140" s="37"/>
      <c r="U140" s="35"/>
      <c r="V140" s="37"/>
      <c r="W140" s="44"/>
      <c r="X140" s="45"/>
      <c r="Y140" s="35"/>
      <c r="Z140" s="37"/>
    </row>
    <row r="141" spans="2:28" x14ac:dyDescent="0.25">
      <c r="B141" s="27"/>
      <c r="C141" s="30"/>
      <c r="D141" s="30"/>
      <c r="E141" s="31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2:28" x14ac:dyDescent="0.25">
      <c r="B142" s="27"/>
      <c r="C142" s="30"/>
      <c r="D142" s="30"/>
      <c r="E142" s="31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S142" s="65" t="s">
        <v>64</v>
      </c>
      <c r="T142" s="65"/>
      <c r="U142" s="65" t="s">
        <v>60</v>
      </c>
      <c r="V142" s="65"/>
      <c r="W142" s="65" t="s">
        <v>61</v>
      </c>
      <c r="X142" s="65"/>
      <c r="Y142" s="65" t="s">
        <v>62</v>
      </c>
      <c r="Z142" s="65"/>
      <c r="AA142" s="65" t="s">
        <v>68</v>
      </c>
      <c r="AB142" s="65"/>
    </row>
    <row r="143" spans="2:28" x14ac:dyDescent="0.25">
      <c r="B143" s="27"/>
      <c r="C143" s="30"/>
      <c r="D143" s="30"/>
      <c r="E143" s="31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S143" s="42" t="s">
        <v>55</v>
      </c>
      <c r="T143" s="43" t="s">
        <v>63</v>
      </c>
      <c r="U143" s="42" t="s">
        <v>55</v>
      </c>
      <c r="V143" s="43" t="s">
        <v>63</v>
      </c>
      <c r="W143" s="42" t="s">
        <v>55</v>
      </c>
      <c r="X143" s="43" t="s">
        <v>63</v>
      </c>
      <c r="Y143" s="42" t="s">
        <v>55</v>
      </c>
      <c r="Z143" s="43" t="s">
        <v>63</v>
      </c>
      <c r="AA143" s="42" t="s">
        <v>55</v>
      </c>
      <c r="AB143" s="43" t="s">
        <v>63</v>
      </c>
    </row>
    <row r="144" spans="2:28" x14ac:dyDescent="0.25">
      <c r="R144" t="s">
        <v>57</v>
      </c>
      <c r="S144" s="48">
        <f>AVERAGE(S105:S116)</f>
        <v>-1291274.4133704901</v>
      </c>
      <c r="T144" s="48">
        <f t="shared" ref="T144:X144" si="15">AVERAGE(T105:T116)</f>
        <v>3934558.7154532671</v>
      </c>
      <c r="U144" s="48">
        <f t="shared" si="15"/>
        <v>1291274.4133704901</v>
      </c>
      <c r="V144" s="48">
        <f t="shared" si="15"/>
        <v>3934558.7154532671</v>
      </c>
      <c r="W144" s="49">
        <f t="shared" si="15"/>
        <v>1.6744669003690557E-3</v>
      </c>
      <c r="X144" s="49">
        <f t="shared" si="15"/>
        <v>5.1021597488238816E-3</v>
      </c>
      <c r="Y144" s="48">
        <f>SQRT(AVERAGE(Y105:Y116))</f>
        <v>1291274.4133704901</v>
      </c>
      <c r="Z144" s="48">
        <f>SQRT(AVERAGE(Z105:Z116))</f>
        <v>3934558.7154532671</v>
      </c>
    </row>
    <row r="145" spans="18:28" x14ac:dyDescent="0.25">
      <c r="R145" t="s">
        <v>58</v>
      </c>
      <c r="S145" s="48">
        <f t="shared" ref="S145:X145" si="16">AVERAGE(S117:S128)</f>
        <v>-8759997.2179498672</v>
      </c>
      <c r="T145" s="48">
        <f t="shared" si="16"/>
        <v>-20048611.228376508</v>
      </c>
      <c r="U145" s="48">
        <f t="shared" si="16"/>
        <v>8759997.2179498672</v>
      </c>
      <c r="V145" s="48">
        <f t="shared" si="16"/>
        <v>20048611.228376508</v>
      </c>
      <c r="W145" s="49">
        <f t="shared" si="16"/>
        <v>1.1059245458410985E-2</v>
      </c>
      <c r="X145" s="49">
        <f t="shared" si="16"/>
        <v>2.531079715648139E-2</v>
      </c>
      <c r="Y145" s="48">
        <f>SQRT(AVERAGE(Y117:Y128))</f>
        <v>8759997.2179498672</v>
      </c>
      <c r="Z145" s="48">
        <f>SQRT(AVERAGE(Z117:Z128))</f>
        <v>20048611.228376508</v>
      </c>
    </row>
    <row r="146" spans="18:28" x14ac:dyDescent="0.25">
      <c r="R146" t="s">
        <v>59</v>
      </c>
      <c r="S146" s="56">
        <f t="shared" ref="S146:X146" si="17">AVERAGE(S129:S140)</f>
        <v>11030747.652816772</v>
      </c>
      <c r="T146" s="56">
        <f t="shared" si="17"/>
        <v>-1945917.2955365181</v>
      </c>
      <c r="U146" s="56">
        <f t="shared" si="17"/>
        <v>11030747.652816772</v>
      </c>
      <c r="V146" s="56">
        <f t="shared" si="17"/>
        <v>1945917.2955365181</v>
      </c>
      <c r="W146" s="57">
        <f t="shared" si="17"/>
        <v>1.3846420328142756E-2</v>
      </c>
      <c r="X146" s="57">
        <f t="shared" si="17"/>
        <v>2.4426257988887177E-3</v>
      </c>
      <c r="Y146" s="56">
        <f>SQRT(AVERAGE(Y129:Y140))</f>
        <v>11030747.652816772</v>
      </c>
      <c r="Z146" s="56">
        <f>SQRT(AVERAGE(Z129:Z140))</f>
        <v>1945917.2955365181</v>
      </c>
      <c r="AA146" s="52"/>
      <c r="AB146" s="52"/>
    </row>
    <row r="147" spans="18:28" x14ac:dyDescent="0.25">
      <c r="R147" t="s">
        <v>69</v>
      </c>
      <c r="S147" s="48">
        <f>AVERAGE(S144:S146)</f>
        <v>326492.00716547173</v>
      </c>
      <c r="T147" s="48">
        <f t="shared" ref="T147:X147" si="18">AVERAGE(T144:T146)</f>
        <v>-6019989.9361532526</v>
      </c>
      <c r="U147" s="48">
        <f t="shared" si="18"/>
        <v>7027339.7613790436</v>
      </c>
      <c r="V147" s="48">
        <f t="shared" si="18"/>
        <v>8643029.0797887649</v>
      </c>
      <c r="W147" s="49">
        <f t="shared" si="18"/>
        <v>8.8600442289742658E-3</v>
      </c>
      <c r="X147" s="49">
        <f t="shared" si="18"/>
        <v>1.0951860901397997E-2</v>
      </c>
      <c r="Y147" s="48">
        <f>AVERAGE(Y144:Y146)</f>
        <v>7027339.7613790436</v>
      </c>
      <c r="Z147" s="48">
        <f>AVERAGE(Z144:Z146)</f>
        <v>8643029.0797887649</v>
      </c>
      <c r="AA147" s="30">
        <f>SQRT(AVERAGE(Y105,Y117,Y129))</f>
        <v>8166646.2853331547</v>
      </c>
      <c r="AB147" s="30">
        <f>SQRT(AVERAGE(Z105,Z117,Z129))</f>
        <v>11849249.745490247</v>
      </c>
    </row>
    <row r="148" spans="18:28" x14ac:dyDescent="0.25">
      <c r="R148" t="s">
        <v>70</v>
      </c>
      <c r="S148" s="48">
        <f>ABS(S147)</f>
        <v>326492.00716547173</v>
      </c>
      <c r="T148" s="48">
        <f>ABS(T147)</f>
        <v>6019989.9361532526</v>
      </c>
      <c r="U148" s="48"/>
      <c r="V148" s="48"/>
      <c r="W148" s="49"/>
      <c r="X148" s="49"/>
      <c r="AA148" s="30"/>
      <c r="AB148" s="30"/>
    </row>
    <row r="149" spans="18:28" x14ac:dyDescent="0.25">
      <c r="S149" s="65" t="s">
        <v>65</v>
      </c>
      <c r="T149" s="65"/>
      <c r="U149" s="65"/>
      <c r="V149" s="65"/>
      <c r="W149" s="65"/>
      <c r="X149" s="65"/>
      <c r="Y149" s="65"/>
      <c r="Z149" s="65"/>
    </row>
    <row r="150" spans="18:28" x14ac:dyDescent="0.25">
      <c r="S150" s="65" t="s">
        <v>64</v>
      </c>
      <c r="T150" s="65"/>
      <c r="U150" s="65" t="s">
        <v>60</v>
      </c>
      <c r="V150" s="65"/>
      <c r="W150" s="65" t="s">
        <v>61</v>
      </c>
      <c r="X150" s="65"/>
      <c r="Y150" s="65" t="s">
        <v>62</v>
      </c>
      <c r="Z150" s="65"/>
      <c r="AA150" s="65" t="s">
        <v>68</v>
      </c>
      <c r="AB150" s="65"/>
    </row>
    <row r="151" spans="18:28" x14ac:dyDescent="0.25">
      <c r="S151" s="42" t="s">
        <v>55</v>
      </c>
      <c r="T151" s="43" t="s">
        <v>63</v>
      </c>
      <c r="U151" s="42" t="s">
        <v>55</v>
      </c>
      <c r="V151" s="43" t="s">
        <v>63</v>
      </c>
      <c r="W151" s="42" t="s">
        <v>55</v>
      </c>
      <c r="X151" s="43" t="s">
        <v>63</v>
      </c>
      <c r="Y151" s="42" t="s">
        <v>55</v>
      </c>
      <c r="Z151" s="43" t="s">
        <v>63</v>
      </c>
      <c r="AA151" s="42" t="s">
        <v>55</v>
      </c>
      <c r="AB151" s="43" t="s">
        <v>63</v>
      </c>
    </row>
    <row r="152" spans="18:28" x14ac:dyDescent="0.25">
      <c r="R152" t="s">
        <v>57</v>
      </c>
      <c r="S152">
        <f t="shared" ref="S152:S154" si="19">IF(ABS(S144)&lt;=ABS(T144),1,2)</f>
        <v>1</v>
      </c>
      <c r="T152">
        <f t="shared" ref="T152:T154" si="20">IF(ABS(T144)&lt;=ABS(S144),1,2)</f>
        <v>2</v>
      </c>
      <c r="U152" s="50">
        <f>RANK(U144,$U144:$V144,1)</f>
        <v>1</v>
      </c>
      <c r="V152">
        <f>RANK(V144,$U144:$V144,1)</f>
        <v>2</v>
      </c>
      <c r="W152" s="50">
        <f>RANK(W144,$W144:$X144,1)</f>
        <v>1</v>
      </c>
      <c r="X152">
        <f>RANK(X144,$W144:$X144,1)</f>
        <v>2</v>
      </c>
      <c r="Y152" s="50">
        <f>RANK(Y144,$Y144:$Z144,1)</f>
        <v>1</v>
      </c>
      <c r="Z152">
        <f>RANK(Z144,$Y144:$Z144,1)</f>
        <v>2</v>
      </c>
    </row>
    <row r="153" spans="18:28" x14ac:dyDescent="0.25">
      <c r="R153" t="s">
        <v>58</v>
      </c>
      <c r="S153">
        <f t="shared" si="19"/>
        <v>1</v>
      </c>
      <c r="T153">
        <f t="shared" si="20"/>
        <v>2</v>
      </c>
      <c r="U153" s="50">
        <f t="shared" ref="U153:V154" si="21">RANK(U145,$U145:$V145,1)</f>
        <v>1</v>
      </c>
      <c r="V153">
        <f t="shared" si="21"/>
        <v>2</v>
      </c>
      <c r="W153" s="50">
        <f t="shared" ref="W153:X154" si="22">RANK(W145,$W145:$X145,1)</f>
        <v>1</v>
      </c>
      <c r="X153">
        <f t="shared" si="22"/>
        <v>2</v>
      </c>
      <c r="Y153" s="50">
        <f t="shared" ref="Y153:Z154" si="23">RANK(Y145,$Y145:$Z145,1)</f>
        <v>1</v>
      </c>
      <c r="Z153">
        <f t="shared" si="23"/>
        <v>2</v>
      </c>
    </row>
    <row r="154" spans="18:28" x14ac:dyDescent="0.25">
      <c r="R154" t="s">
        <v>59</v>
      </c>
      <c r="S154" s="52">
        <f t="shared" si="19"/>
        <v>2</v>
      </c>
      <c r="T154" s="59">
        <f t="shared" si="20"/>
        <v>1</v>
      </c>
      <c r="U154" s="58">
        <f t="shared" si="21"/>
        <v>2</v>
      </c>
      <c r="V154" s="52">
        <f t="shared" si="21"/>
        <v>1</v>
      </c>
      <c r="W154" s="58">
        <f t="shared" si="22"/>
        <v>2</v>
      </c>
      <c r="X154" s="52">
        <f t="shared" si="22"/>
        <v>1</v>
      </c>
      <c r="Y154" s="58">
        <f t="shared" si="23"/>
        <v>2</v>
      </c>
      <c r="Z154" s="52">
        <f t="shared" si="23"/>
        <v>1</v>
      </c>
      <c r="AA154" s="52"/>
      <c r="AB154" s="52"/>
    </row>
    <row r="155" spans="18:28" x14ac:dyDescent="0.25">
      <c r="R155" t="s">
        <v>69</v>
      </c>
      <c r="S155">
        <f>IF(ABS(S147)&lt;=ABS(T147),1,2)</f>
        <v>1</v>
      </c>
      <c r="T155">
        <f>IF(ABS(T147)&lt;=ABS(S147),1,2)</f>
        <v>2</v>
      </c>
      <c r="U155">
        <f>RANK(U147,$U147:$V147,1)</f>
        <v>1</v>
      </c>
      <c r="V155">
        <f>RANK(V147,$U147:$V147,1)</f>
        <v>2</v>
      </c>
      <c r="W155">
        <f>RANK(W147,$W147:$X147,1)</f>
        <v>1</v>
      </c>
      <c r="X155">
        <f>RANK(X147,$W147:$X147,1)</f>
        <v>2</v>
      </c>
      <c r="Y155">
        <f>RANK(Y147,$Y147:$Z147,1)</f>
        <v>1</v>
      </c>
      <c r="Z155">
        <f>RANK(Z147,$Y147:$Z147,1)</f>
        <v>2</v>
      </c>
      <c r="AA155">
        <f>RANK(AA147,$AA147:$AB147,1)</f>
        <v>1</v>
      </c>
      <c r="AB155">
        <f>RANK(AB147,$AA147:$AB147,1)</f>
        <v>2</v>
      </c>
    </row>
    <row r="157" spans="18:28" x14ac:dyDescent="0.25">
      <c r="S157" s="64" t="s">
        <v>66</v>
      </c>
      <c r="T157" s="64"/>
    </row>
    <row r="158" spans="18:28" x14ac:dyDescent="0.25">
      <c r="S158" s="42" t="s">
        <v>55</v>
      </c>
      <c r="T158" s="43" t="s">
        <v>63</v>
      </c>
      <c r="V158" s="52" t="s">
        <v>67</v>
      </c>
    </row>
    <row r="159" spans="18:28" x14ac:dyDescent="0.25">
      <c r="S159" s="51">
        <f>AVERAGE(S155,U155,W155,Y155)</f>
        <v>1</v>
      </c>
      <c r="T159" s="51">
        <f>AVERAGE(T155,V155,X155,Z155)</f>
        <v>2</v>
      </c>
      <c r="V159" s="53" t="str">
        <f>IF(S159&lt;=T159,$S$158,$T$158)</f>
        <v>Returns Only</v>
      </c>
    </row>
    <row r="162" spans="19:20" x14ac:dyDescent="0.25">
      <c r="S162" s="49"/>
      <c r="T162" s="49"/>
    </row>
  </sheetData>
  <mergeCells count="23">
    <mergeCell ref="AA142:AB142"/>
    <mergeCell ref="AA150:AB150"/>
    <mergeCell ref="S149:Z149"/>
    <mergeCell ref="S150:T150"/>
    <mergeCell ref="U150:V150"/>
    <mergeCell ref="W150:X150"/>
    <mergeCell ref="Y150:Z150"/>
    <mergeCell ref="S157:T157"/>
    <mergeCell ref="U103:V103"/>
    <mergeCell ref="W103:X103"/>
    <mergeCell ref="Y103:Z103"/>
    <mergeCell ref="F104:H104"/>
    <mergeCell ref="O104:Q104"/>
    <mergeCell ref="S142:T142"/>
    <mergeCell ref="U142:V142"/>
    <mergeCell ref="W142:X142"/>
    <mergeCell ref="Y142:Z142"/>
    <mergeCell ref="S103:T103"/>
    <mergeCell ref="C2:E2"/>
    <mergeCell ref="F2:Q2"/>
    <mergeCell ref="C3:E3"/>
    <mergeCell ref="F3:H3"/>
    <mergeCell ref="I3:Q3"/>
  </mergeCells>
  <pageMargins left="0.7" right="0.7" top="0.75" bottom="0.75" header="0.3" footer="0.3"/>
  <customProperties>
    <customPr name="OrphanNamesChecke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7AA42-EE3E-42E7-BF02-E99F64A00712}">
  <dimension ref="B2:AB162"/>
  <sheetViews>
    <sheetView topLeftCell="F1" workbookViewId="0">
      <pane ySplit="4" topLeftCell="A137" activePane="bottomLeft" state="frozen"/>
      <selection activeCell="R159" sqref="R159"/>
      <selection pane="bottomLeft" activeCell="R159" sqref="R159"/>
    </sheetView>
  </sheetViews>
  <sheetFormatPr defaultRowHeight="15" x14ac:dyDescent="0.25"/>
  <cols>
    <col min="2" max="2" width="14.7109375" bestFit="1" customWidth="1"/>
    <col min="3" max="17" width="13" customWidth="1"/>
    <col min="18" max="18" width="22.5703125" bestFit="1" customWidth="1"/>
    <col min="19" max="19" width="13.28515625" bestFit="1" customWidth="1"/>
    <col min="20" max="20" width="12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2.140625" bestFit="1" customWidth="1"/>
    <col min="25" max="26" width="20" bestFit="1" customWidth="1"/>
    <col min="27" max="28" width="14.7109375" customWidth="1"/>
  </cols>
  <sheetData>
    <row r="2" spans="2:17" x14ac:dyDescent="0.25">
      <c r="C2" s="61" t="s">
        <v>41</v>
      </c>
      <c r="D2" s="61"/>
      <c r="E2" s="61"/>
      <c r="F2" s="61" t="s">
        <v>44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x14ac:dyDescent="0.25">
      <c r="C3" s="62"/>
      <c r="D3" s="62"/>
      <c r="E3" s="62"/>
      <c r="F3" s="63" t="s">
        <v>55</v>
      </c>
      <c r="G3" s="63"/>
      <c r="H3" s="63"/>
      <c r="I3" s="63" t="s">
        <v>56</v>
      </c>
      <c r="J3" s="63"/>
      <c r="K3" s="63"/>
      <c r="L3" s="63"/>
      <c r="M3" s="63"/>
      <c r="N3" s="63"/>
      <c r="O3" s="63"/>
      <c r="P3" s="63"/>
      <c r="Q3" s="63"/>
    </row>
    <row r="4" spans="2:17" x14ac:dyDescent="0.25">
      <c r="B4" t="s">
        <v>0</v>
      </c>
      <c r="C4" s="26" t="s">
        <v>42</v>
      </c>
      <c r="D4" s="26" t="s">
        <v>43</v>
      </c>
      <c r="E4" s="26" t="s">
        <v>45</v>
      </c>
      <c r="F4" s="26" t="s">
        <v>49</v>
      </c>
      <c r="G4" s="26" t="s">
        <v>50</v>
      </c>
      <c r="H4" s="26" t="s">
        <v>51</v>
      </c>
      <c r="I4" s="26" t="s">
        <v>46</v>
      </c>
      <c r="J4" s="26" t="s">
        <v>47</v>
      </c>
      <c r="K4" s="26" t="s">
        <v>48</v>
      </c>
      <c r="L4" s="26" t="s">
        <v>52</v>
      </c>
      <c r="M4" s="26" t="s">
        <v>53</v>
      </c>
      <c r="N4" s="26" t="s">
        <v>54</v>
      </c>
      <c r="O4" s="26" t="s">
        <v>49</v>
      </c>
      <c r="P4" s="26" t="s">
        <v>50</v>
      </c>
      <c r="Q4" s="26" t="s">
        <v>51</v>
      </c>
    </row>
    <row r="5" spans="2:17" x14ac:dyDescent="0.25">
      <c r="B5" s="27">
        <v>41670</v>
      </c>
      <c r="C5" s="30">
        <f>Sales!C148</f>
        <v>61128</v>
      </c>
      <c r="D5" s="30">
        <f>Returns!C149</f>
        <v>38745</v>
      </c>
      <c r="E5" s="31">
        <f>D5/C5</f>
        <v>0.63383392226148405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2:17" x14ac:dyDescent="0.25">
      <c r="B6" s="27">
        <v>41698</v>
      </c>
      <c r="C6" s="30">
        <f>Sales!C149</f>
        <v>63448</v>
      </c>
      <c r="D6" s="30">
        <f>Returns!C150</f>
        <v>29520</v>
      </c>
      <c r="E6" s="31">
        <f t="shared" ref="E6:E69" si="0">D6/C6</f>
        <v>0.46526289244735847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2:17" x14ac:dyDescent="0.25">
      <c r="B7" s="27">
        <v>41729</v>
      </c>
      <c r="C7" s="30">
        <f>Sales!C150</f>
        <v>75526</v>
      </c>
      <c r="D7" s="30">
        <f>Returns!C151</f>
        <v>36528</v>
      </c>
      <c r="E7" s="31">
        <f t="shared" si="0"/>
        <v>0.48364801525302542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2:17" x14ac:dyDescent="0.25">
      <c r="B8" s="27">
        <v>41759</v>
      </c>
      <c r="C8" s="30">
        <f>Sales!C151</f>
        <v>74760</v>
      </c>
      <c r="D8" s="30">
        <f>Returns!C152</f>
        <v>41172</v>
      </c>
      <c r="E8" s="31">
        <f t="shared" si="0"/>
        <v>0.55072231139646866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2:17" x14ac:dyDescent="0.25">
      <c r="B9" s="27">
        <v>41790</v>
      </c>
      <c r="C9" s="30">
        <f>Sales!C152</f>
        <v>93975</v>
      </c>
      <c r="D9" s="30">
        <f>Returns!C153</f>
        <v>44760</v>
      </c>
      <c r="E9" s="31">
        <f t="shared" si="0"/>
        <v>0.47629688747007182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2:17" x14ac:dyDescent="0.25">
      <c r="B10" s="27">
        <v>41820</v>
      </c>
      <c r="C10" s="30">
        <f>Sales!C153</f>
        <v>73753</v>
      </c>
      <c r="D10" s="30">
        <f>Returns!C154</f>
        <v>39480</v>
      </c>
      <c r="E10" s="31">
        <f t="shared" si="0"/>
        <v>0.53530025897251632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2:17" x14ac:dyDescent="0.25">
      <c r="B11" s="27">
        <v>41851</v>
      </c>
      <c r="C11" s="30">
        <f>Sales!C154</f>
        <v>88148</v>
      </c>
      <c r="D11" s="30">
        <f>Returns!C155</f>
        <v>45660</v>
      </c>
      <c r="E11" s="31">
        <f t="shared" si="0"/>
        <v>0.51799246721423065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2:17" x14ac:dyDescent="0.25">
      <c r="B12" s="27">
        <v>41882</v>
      </c>
      <c r="C12" s="30">
        <f>Sales!C155</f>
        <v>92654</v>
      </c>
      <c r="D12" s="30">
        <f>Returns!C156</f>
        <v>39696</v>
      </c>
      <c r="E12" s="31">
        <f t="shared" si="0"/>
        <v>0.4284326634575949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2:17" x14ac:dyDescent="0.25">
      <c r="B13" s="27">
        <v>41912</v>
      </c>
      <c r="C13" s="30">
        <f>Sales!C156</f>
        <v>79873</v>
      </c>
      <c r="D13" s="30">
        <f>Returns!C157</f>
        <v>40657</v>
      </c>
      <c r="E13" s="31">
        <f t="shared" si="0"/>
        <v>0.50902057015512125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x14ac:dyDescent="0.25">
      <c r="B14" s="27">
        <v>41943</v>
      </c>
      <c r="C14" s="30">
        <f>Sales!C157</f>
        <v>96884</v>
      </c>
      <c r="D14" s="30">
        <f>Returns!C158</f>
        <v>40562</v>
      </c>
      <c r="E14" s="31">
        <f t="shared" si="0"/>
        <v>0.41866562074233105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2:17" x14ac:dyDescent="0.25">
      <c r="B15" s="27">
        <v>41973</v>
      </c>
      <c r="C15" s="30">
        <f>Sales!C158</f>
        <v>83159</v>
      </c>
      <c r="D15" s="30">
        <f>Returns!C159</f>
        <v>34188</v>
      </c>
      <c r="E15" s="31">
        <f t="shared" si="0"/>
        <v>0.41111605478661362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2:17" x14ac:dyDescent="0.25">
      <c r="B16" s="27">
        <v>42004</v>
      </c>
      <c r="C16" s="30">
        <f>Sales!C159</f>
        <v>98497</v>
      </c>
      <c r="D16" s="30">
        <f>Returns!C160</f>
        <v>33120</v>
      </c>
      <c r="E16" s="31">
        <f t="shared" si="0"/>
        <v>0.33625389605774797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2:17" x14ac:dyDescent="0.25">
      <c r="B17" s="27">
        <v>42035</v>
      </c>
      <c r="C17" s="30">
        <f>Sales!C160</f>
        <v>63515</v>
      </c>
      <c r="D17" s="30">
        <f>Returns!C161</f>
        <v>39121</v>
      </c>
      <c r="E17" s="31">
        <f t="shared" si="0"/>
        <v>0.61593324411556327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7" x14ac:dyDescent="0.25">
      <c r="B18" s="27">
        <v>42063</v>
      </c>
      <c r="C18" s="30">
        <f>Sales!C161</f>
        <v>69878</v>
      </c>
      <c r="D18" s="30">
        <f>Returns!C162</f>
        <v>32964</v>
      </c>
      <c r="E18" s="31">
        <f t="shared" si="0"/>
        <v>0.47173645496436645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2:17" x14ac:dyDescent="0.25">
      <c r="B19" s="27">
        <v>42094</v>
      </c>
      <c r="C19" s="30">
        <f>Sales!C162</f>
        <v>87641</v>
      </c>
      <c r="D19" s="30">
        <f>Returns!C163</f>
        <v>38652</v>
      </c>
      <c r="E19" s="31">
        <f t="shared" si="0"/>
        <v>0.44102646021839093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2:17" x14ac:dyDescent="0.25">
      <c r="B20" s="27">
        <v>42124</v>
      </c>
      <c r="C20" s="30">
        <f>Sales!C163</f>
        <v>86338</v>
      </c>
      <c r="D20" s="30">
        <f>Returns!C164</f>
        <v>43800</v>
      </c>
      <c r="E20" s="31">
        <f t="shared" si="0"/>
        <v>0.50730848525562322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2:17" x14ac:dyDescent="0.25">
      <c r="B21" s="27">
        <v>42155</v>
      </c>
      <c r="C21" s="30">
        <f>Sales!C164</f>
        <v>90487</v>
      </c>
      <c r="D21" s="30">
        <f>Returns!C165</f>
        <v>40156</v>
      </c>
      <c r="E21" s="31">
        <f t="shared" si="0"/>
        <v>0.44377645407627614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2:17" x14ac:dyDescent="0.25">
      <c r="B22" s="27">
        <v>42185</v>
      </c>
      <c r="C22" s="30">
        <f>Sales!C165</f>
        <v>92140</v>
      </c>
      <c r="D22" s="30">
        <f>Returns!C166</f>
        <v>47212</v>
      </c>
      <c r="E22" s="31">
        <f t="shared" si="0"/>
        <v>0.51239418276535709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2:17" x14ac:dyDescent="0.25">
      <c r="B23" s="27">
        <v>42216</v>
      </c>
      <c r="C23" s="30">
        <f>Sales!C166</f>
        <v>104320</v>
      </c>
      <c r="D23" s="30">
        <f>Returns!C167</f>
        <v>44868</v>
      </c>
      <c r="E23" s="31">
        <f t="shared" si="0"/>
        <v>0.43009969325153374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2:17" x14ac:dyDescent="0.25">
      <c r="B24" s="28">
        <v>42247</v>
      </c>
      <c r="C24" s="30">
        <f>Sales!C167</f>
        <v>93018</v>
      </c>
      <c r="D24" s="30">
        <f>Returns!C168</f>
        <v>45578</v>
      </c>
      <c r="E24" s="31">
        <f t="shared" si="0"/>
        <v>0.48999118450192436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2:17" x14ac:dyDescent="0.25">
      <c r="B25" s="28">
        <v>42277</v>
      </c>
      <c r="C25" s="30">
        <f>Sales!C168</f>
        <v>92718</v>
      </c>
      <c r="D25" s="30">
        <f>Returns!C169</f>
        <v>42936</v>
      </c>
      <c r="E25" s="31">
        <f t="shared" si="0"/>
        <v>0.46308160227787487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7" x14ac:dyDescent="0.25">
      <c r="B26" s="28">
        <v>42308</v>
      </c>
      <c r="C26" s="30">
        <f>Sales!C169</f>
        <v>94323</v>
      </c>
      <c r="D26" s="30">
        <f>Returns!C170</f>
        <v>46188</v>
      </c>
      <c r="E26" s="31">
        <f t="shared" si="0"/>
        <v>0.48967908145415223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2:17" x14ac:dyDescent="0.25">
      <c r="B27" s="28">
        <v>42338</v>
      </c>
      <c r="C27" s="30">
        <f>Sales!C170</f>
        <v>102294</v>
      </c>
      <c r="D27" s="30">
        <f>Returns!C171</f>
        <v>37847</v>
      </c>
      <c r="E27" s="31">
        <f t="shared" si="0"/>
        <v>0.36998259917492715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x14ac:dyDescent="0.25">
      <c r="B28" s="28">
        <v>42369</v>
      </c>
      <c r="C28" s="30">
        <f>Sales!C171</f>
        <v>105398</v>
      </c>
      <c r="D28" s="30">
        <f>Returns!C172</f>
        <v>37548</v>
      </c>
      <c r="E28" s="31">
        <f t="shared" si="0"/>
        <v>0.35624964420577243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2:17" x14ac:dyDescent="0.25">
      <c r="B29" s="27">
        <v>42400</v>
      </c>
      <c r="C29" s="30">
        <f>Sales!C172</f>
        <v>65660</v>
      </c>
      <c r="D29" s="30">
        <f>Returns!C173</f>
        <v>42325</v>
      </c>
      <c r="E29" s="31">
        <f t="shared" si="0"/>
        <v>0.64460858970453849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7" x14ac:dyDescent="0.25">
      <c r="B30" s="27">
        <v>42429</v>
      </c>
      <c r="C30" s="30">
        <f>Sales!C173</f>
        <v>82473</v>
      </c>
      <c r="D30" s="30">
        <f>Returns!C174</f>
        <v>39048</v>
      </c>
      <c r="E30" s="31">
        <f t="shared" si="0"/>
        <v>0.47346404277763632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2:17" x14ac:dyDescent="0.25">
      <c r="B31" s="27">
        <v>42460</v>
      </c>
      <c r="C31" s="30">
        <f>Sales!C174</f>
        <v>101877</v>
      </c>
      <c r="D31" s="30">
        <f>Returns!C175</f>
        <v>43368</v>
      </c>
      <c r="E31" s="31">
        <f t="shared" si="0"/>
        <v>0.42568980240878707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17" x14ac:dyDescent="0.25">
      <c r="B32" s="27">
        <v>42490</v>
      </c>
      <c r="C32" s="30">
        <f>Sales!C175</f>
        <v>86748</v>
      </c>
      <c r="D32" s="30">
        <f>Returns!C176</f>
        <v>48408</v>
      </c>
      <c r="E32" s="31">
        <f t="shared" si="0"/>
        <v>0.55803015631484298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2:17" x14ac:dyDescent="0.25">
      <c r="B33" s="27">
        <v>42521</v>
      </c>
      <c r="C33" s="30">
        <f>Sales!C176</f>
        <v>108863</v>
      </c>
      <c r="D33" s="30">
        <f>Returns!C177</f>
        <v>45230</v>
      </c>
      <c r="E33" s="31">
        <f t="shared" si="0"/>
        <v>0.41547633263827011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2:17" x14ac:dyDescent="0.25">
      <c r="B34" s="27">
        <v>42551</v>
      </c>
      <c r="C34" s="30">
        <f>Sales!C177</f>
        <v>128711</v>
      </c>
      <c r="D34" s="30">
        <f>Returns!C178</f>
        <v>46369</v>
      </c>
      <c r="E34" s="31">
        <f t="shared" si="0"/>
        <v>0.36025669911662561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2:17" x14ac:dyDescent="0.25">
      <c r="B35" s="27">
        <v>42582</v>
      </c>
      <c r="C35" s="30">
        <f>Sales!C178</f>
        <v>116182</v>
      </c>
      <c r="D35" s="30">
        <f>Returns!C179</f>
        <v>46536</v>
      </c>
      <c r="E35" s="31">
        <f t="shared" si="0"/>
        <v>0.4005439741095867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2:17" x14ac:dyDescent="0.25">
      <c r="B36" s="27">
        <v>42613</v>
      </c>
      <c r="C36" s="30">
        <f>Sales!C179</f>
        <v>123256</v>
      </c>
      <c r="D36" s="30">
        <f>Returns!C180</f>
        <v>49393</v>
      </c>
      <c r="E36" s="31">
        <f t="shared" si="0"/>
        <v>0.40073505549425587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2:17" x14ac:dyDescent="0.25">
      <c r="B37" s="27">
        <v>42643</v>
      </c>
      <c r="C37" s="30">
        <f>Sales!C180</f>
        <v>98054</v>
      </c>
      <c r="D37" s="30">
        <f>Returns!C181</f>
        <v>47964</v>
      </c>
      <c r="E37" s="31">
        <f t="shared" si="0"/>
        <v>0.48915903481754952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x14ac:dyDescent="0.25">
      <c r="B38" s="27">
        <v>42674</v>
      </c>
      <c r="C38" s="30">
        <f>Sales!C181</f>
        <v>114057</v>
      </c>
      <c r="D38" s="30">
        <f>Returns!C182</f>
        <v>43164</v>
      </c>
      <c r="E38" s="31">
        <f t="shared" si="0"/>
        <v>0.37844235776848417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2:17" x14ac:dyDescent="0.25">
      <c r="B39" s="27">
        <v>42704</v>
      </c>
      <c r="C39" s="30">
        <f>Sales!C182</f>
        <v>111847</v>
      </c>
      <c r="D39" s="30">
        <f>Returns!C183</f>
        <v>44210</v>
      </c>
      <c r="E39" s="31">
        <f t="shared" si="0"/>
        <v>0.39527211279694585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2:17" x14ac:dyDescent="0.25">
      <c r="B40" s="27">
        <v>42735</v>
      </c>
      <c r="C40" s="30">
        <f>Sales!C183</f>
        <v>124915</v>
      </c>
      <c r="D40" s="30">
        <f>Returns!C184</f>
        <v>36989</v>
      </c>
      <c r="E40" s="31">
        <f t="shared" si="0"/>
        <v>0.29611335708281633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2:17" x14ac:dyDescent="0.25">
      <c r="B41" s="27">
        <v>42766</v>
      </c>
      <c r="C41" s="30">
        <f>Sales!C184</f>
        <v>76893</v>
      </c>
      <c r="D41" s="30">
        <f>Returns!C185</f>
        <v>47155</v>
      </c>
      <c r="E41" s="31">
        <f t="shared" si="0"/>
        <v>0.61325478262000443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2:17" x14ac:dyDescent="0.25">
      <c r="B42" s="27">
        <v>42794</v>
      </c>
      <c r="C42" s="30">
        <f>Sales!C185</f>
        <v>76979</v>
      </c>
      <c r="D42" s="30">
        <f>Returns!C186</f>
        <v>38152</v>
      </c>
      <c r="E42" s="31">
        <f t="shared" si="0"/>
        <v>0.49561568739526363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2:17" x14ac:dyDescent="0.25">
      <c r="B43" s="27">
        <v>42825</v>
      </c>
      <c r="C43" s="30">
        <f>Sales!C186</f>
        <v>120624</v>
      </c>
      <c r="D43" s="30">
        <f>Returns!C187</f>
        <v>44918</v>
      </c>
      <c r="E43" s="31">
        <f t="shared" si="0"/>
        <v>0.37238028916301896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2:17" x14ac:dyDescent="0.25">
      <c r="B44" s="27">
        <v>42855</v>
      </c>
      <c r="C44" s="30">
        <f>Sales!C187</f>
        <v>85363</v>
      </c>
      <c r="D44" s="30">
        <f>Returns!C188</f>
        <v>46655</v>
      </c>
      <c r="E44" s="31">
        <f t="shared" si="0"/>
        <v>0.54654827032789377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7" x14ac:dyDescent="0.25">
      <c r="B45" s="27">
        <v>42886</v>
      </c>
      <c r="C45" s="30">
        <f>Sales!C188</f>
        <v>128049</v>
      </c>
      <c r="D45" s="30">
        <f>Returns!C189</f>
        <v>55695</v>
      </c>
      <c r="E45" s="31">
        <f t="shared" si="0"/>
        <v>0.43495068294168637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x14ac:dyDescent="0.25">
      <c r="B46" s="27">
        <v>42916</v>
      </c>
      <c r="C46" s="30">
        <f>Sales!C189</f>
        <v>132589</v>
      </c>
      <c r="D46" s="30">
        <f>Returns!C190</f>
        <v>51917</v>
      </c>
      <c r="E46" s="31">
        <f t="shared" si="0"/>
        <v>0.3915634026955479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7" x14ac:dyDescent="0.25">
      <c r="B47" s="27">
        <v>42947</v>
      </c>
      <c r="C47" s="30">
        <f>Sales!C190</f>
        <v>123799</v>
      </c>
      <c r="D47" s="30">
        <f>Returns!C191</f>
        <v>48882</v>
      </c>
      <c r="E47" s="31">
        <f t="shared" si="0"/>
        <v>0.39484971607201996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7" x14ac:dyDescent="0.25">
      <c r="B48" s="27">
        <v>42978</v>
      </c>
      <c r="C48" s="30">
        <f>Sales!C191</f>
        <v>128352</v>
      </c>
      <c r="D48" s="30">
        <f>Returns!C192</f>
        <v>53200</v>
      </c>
      <c r="E48" s="31">
        <f t="shared" si="0"/>
        <v>0.4144851657940663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2:17" x14ac:dyDescent="0.25">
      <c r="B49" s="27">
        <v>43008</v>
      </c>
      <c r="C49" s="30">
        <f>Sales!C192</f>
        <v>116514</v>
      </c>
      <c r="D49" s="30">
        <f>Returns!C193</f>
        <v>51272</v>
      </c>
      <c r="E49" s="31">
        <f t="shared" si="0"/>
        <v>0.4400501227320322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2:17" x14ac:dyDescent="0.25">
      <c r="B50" s="27">
        <v>43039</v>
      </c>
      <c r="C50" s="30">
        <f>Sales!C193</f>
        <v>102206</v>
      </c>
      <c r="D50" s="30">
        <f>Returns!C194</f>
        <v>52877</v>
      </c>
      <c r="E50" s="31">
        <f t="shared" si="0"/>
        <v>0.51735710232275989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2:17" x14ac:dyDescent="0.25">
      <c r="B51" s="27">
        <v>43069</v>
      </c>
      <c r="C51" s="30">
        <f>Sales!C194</f>
        <v>117710</v>
      </c>
      <c r="D51" s="30">
        <f>Returns!C195</f>
        <v>43385</v>
      </c>
      <c r="E51" s="31">
        <f t="shared" si="0"/>
        <v>0.36857531220796874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2:17" x14ac:dyDescent="0.25">
      <c r="B52" s="27">
        <v>43100</v>
      </c>
      <c r="C52" s="30">
        <f>Sales!C195</f>
        <v>124691</v>
      </c>
      <c r="D52" s="30">
        <f>Returns!C196</f>
        <v>44292</v>
      </c>
      <c r="E52" s="31">
        <f t="shared" si="0"/>
        <v>0.35521408922857306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2:17" x14ac:dyDescent="0.25">
      <c r="B53" s="27">
        <v>43131</v>
      </c>
      <c r="C53" s="30">
        <f>Sales!C196</f>
        <v>98205</v>
      </c>
      <c r="D53" s="30">
        <f>Returns!C197</f>
        <v>56502</v>
      </c>
      <c r="E53" s="31">
        <f t="shared" si="0"/>
        <v>0.57534748739880859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2:17" x14ac:dyDescent="0.25">
      <c r="B54" s="27">
        <v>43159</v>
      </c>
      <c r="C54" s="30">
        <f>Sales!C197</f>
        <v>116560</v>
      </c>
      <c r="D54" s="30">
        <f>Returns!C198</f>
        <v>36028</v>
      </c>
      <c r="E54" s="31">
        <f t="shared" si="0"/>
        <v>0.3090940288263555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2:17" x14ac:dyDescent="0.25">
      <c r="B55" s="27">
        <v>43190</v>
      </c>
      <c r="C55" s="30">
        <f>Sales!C198</f>
        <v>135236</v>
      </c>
      <c r="D55" s="30">
        <f>Returns!C199</f>
        <v>53585</v>
      </c>
      <c r="E55" s="31">
        <f t="shared" si="0"/>
        <v>0.39623325150107958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2:17" x14ac:dyDescent="0.25">
      <c r="B56" s="27">
        <v>43220</v>
      </c>
      <c r="C56" s="30">
        <f>Sales!C199</f>
        <v>118212</v>
      </c>
      <c r="D56" s="30">
        <f>Returns!C200</f>
        <v>54154</v>
      </c>
      <c r="E56" s="31">
        <f t="shared" si="0"/>
        <v>0.45810915981457045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2:17" x14ac:dyDescent="0.25">
      <c r="B57" s="27">
        <v>43251</v>
      </c>
      <c r="C57" s="30">
        <f>Sales!C200</f>
        <v>226727</v>
      </c>
      <c r="D57" s="30">
        <f>Returns!C201</f>
        <v>84605</v>
      </c>
      <c r="E57" s="31">
        <f t="shared" si="0"/>
        <v>0.37315802705456341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7" x14ac:dyDescent="0.25">
      <c r="B58" s="27">
        <v>43281</v>
      </c>
      <c r="C58" s="30">
        <f>Sales!C201</f>
        <v>158067</v>
      </c>
      <c r="D58" s="30">
        <f>Returns!C202</f>
        <v>59092</v>
      </c>
      <c r="E58" s="31">
        <f t="shared" si="0"/>
        <v>0.37384147228706816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7" x14ac:dyDescent="0.25">
      <c r="B59" s="27">
        <v>43312</v>
      </c>
      <c r="C59" s="30">
        <f>Sales!C202</f>
        <v>135315</v>
      </c>
      <c r="D59" s="30">
        <f>Returns!C203</f>
        <v>64512</v>
      </c>
      <c r="E59" s="31">
        <f t="shared" si="0"/>
        <v>0.47675424010641837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7" x14ac:dyDescent="0.25">
      <c r="B60" s="27">
        <v>43343</v>
      </c>
      <c r="C60" s="30">
        <f>Sales!C203</f>
        <v>171644</v>
      </c>
      <c r="D60" s="30">
        <f>Returns!C204</f>
        <v>61548</v>
      </c>
      <c r="E60" s="31">
        <f t="shared" si="0"/>
        <v>0.35857938523921606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7" x14ac:dyDescent="0.25">
      <c r="B61" s="27">
        <v>43373</v>
      </c>
      <c r="C61" s="30">
        <f>Sales!C204</f>
        <v>144631</v>
      </c>
      <c r="D61" s="30">
        <f>Returns!C205</f>
        <v>52035</v>
      </c>
      <c r="E61" s="31">
        <f t="shared" si="0"/>
        <v>0.35977764103131415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2:17" x14ac:dyDescent="0.25">
      <c r="B62" s="27">
        <v>43404</v>
      </c>
      <c r="C62" s="30">
        <f>Sales!C205</f>
        <v>148743</v>
      </c>
      <c r="D62" s="30">
        <f>Returns!C206</f>
        <v>65168</v>
      </c>
      <c r="E62" s="31">
        <f t="shared" si="0"/>
        <v>0.43812481931922848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2:17" x14ac:dyDescent="0.25">
      <c r="B63" s="27">
        <v>43434</v>
      </c>
      <c r="C63" s="30">
        <f>Sales!C206</f>
        <v>142236</v>
      </c>
      <c r="D63" s="30">
        <f>Returns!C207</f>
        <v>51310</v>
      </c>
      <c r="E63" s="31">
        <f t="shared" si="0"/>
        <v>0.36073849095868837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2:17" x14ac:dyDescent="0.25">
      <c r="B64" s="27">
        <v>43465</v>
      </c>
      <c r="C64" s="30">
        <f>Sales!C207</f>
        <v>161366</v>
      </c>
      <c r="D64" s="30">
        <f>Returns!C208</f>
        <v>49484</v>
      </c>
      <c r="E64" s="31">
        <f t="shared" si="0"/>
        <v>0.30665691657474314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2:17" x14ac:dyDescent="0.25">
      <c r="B65" s="27">
        <v>43496</v>
      </c>
      <c r="C65" s="30">
        <f>Sales!C208</f>
        <v>129618</v>
      </c>
      <c r="D65" s="30">
        <f>Returns!C209</f>
        <v>58579</v>
      </c>
      <c r="E65" s="31">
        <f t="shared" si="0"/>
        <v>0.45193568794457561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2:17" x14ac:dyDescent="0.25">
      <c r="B66" s="27">
        <v>43524</v>
      </c>
      <c r="C66" s="30">
        <f>Sales!C209</f>
        <v>125283</v>
      </c>
      <c r="D66" s="30">
        <f>Returns!C210</f>
        <v>39005</v>
      </c>
      <c r="E66" s="31">
        <f t="shared" si="0"/>
        <v>0.31133513724926765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2:17" x14ac:dyDescent="0.25">
      <c r="B67" s="27">
        <v>43555</v>
      </c>
      <c r="C67" s="30">
        <f>Sales!C210</f>
        <v>128904</v>
      </c>
      <c r="D67" s="30">
        <f>Returns!C211</f>
        <v>63915</v>
      </c>
      <c r="E67" s="31">
        <f t="shared" si="0"/>
        <v>0.49583410910444981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2:17" x14ac:dyDescent="0.25">
      <c r="B68" s="27">
        <v>43585</v>
      </c>
      <c r="C68" s="30">
        <f>Sales!C211</f>
        <v>419669</v>
      </c>
      <c r="D68" s="30">
        <f>Returns!C212</f>
        <v>70291</v>
      </c>
      <c r="E68" s="31">
        <f t="shared" si="0"/>
        <v>0.16749152308128548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2:17" x14ac:dyDescent="0.25">
      <c r="B69" s="27">
        <v>43616</v>
      </c>
      <c r="C69" s="30">
        <f>Sales!C212</f>
        <v>13150</v>
      </c>
      <c r="D69" s="30">
        <f>Returns!C213</f>
        <v>67049</v>
      </c>
      <c r="E69" s="31">
        <f t="shared" si="0"/>
        <v>5.0987832699619773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2:17" x14ac:dyDescent="0.25">
      <c r="B70" s="27">
        <v>43646</v>
      </c>
      <c r="C70" s="30">
        <f>Sales!C213</f>
        <v>23605</v>
      </c>
      <c r="D70" s="30">
        <f>Returns!C214</f>
        <v>65853</v>
      </c>
      <c r="E70" s="31">
        <f t="shared" ref="E70:E133" si="1">D70/C70</f>
        <v>2.7897902986655372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2:17" x14ac:dyDescent="0.25">
      <c r="B71" s="27">
        <v>43677</v>
      </c>
      <c r="C71" s="30">
        <f>Sales!C214</f>
        <v>156107</v>
      </c>
      <c r="D71" s="30">
        <f>Returns!C215</f>
        <v>67864</v>
      </c>
      <c r="E71" s="31">
        <f t="shared" si="1"/>
        <v>0.4347274625737475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2:17" x14ac:dyDescent="0.25">
      <c r="B72" s="27">
        <v>43708</v>
      </c>
      <c r="C72" s="30">
        <f>Sales!C215</f>
        <v>162971</v>
      </c>
      <c r="D72" s="30">
        <f>Returns!C216</f>
        <v>69313</v>
      </c>
      <c r="E72" s="31">
        <f t="shared" si="1"/>
        <v>0.42530879727068005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x14ac:dyDescent="0.25">
      <c r="B73" s="27">
        <v>43738</v>
      </c>
      <c r="C73" s="30">
        <f>Sales!C216</f>
        <v>162901</v>
      </c>
      <c r="D73" s="30">
        <f>Returns!C217</f>
        <v>65828</v>
      </c>
      <c r="E73" s="31">
        <f t="shared" si="1"/>
        <v>0.40409819460899565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2:17" x14ac:dyDescent="0.25">
      <c r="B74" s="27">
        <v>43769</v>
      </c>
      <c r="C74" s="30">
        <f>Sales!C217</f>
        <v>137815</v>
      </c>
      <c r="D74" s="30">
        <f>Returns!C218</f>
        <v>74544</v>
      </c>
      <c r="E74" s="31">
        <f t="shared" si="1"/>
        <v>0.54089903131008965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2:17" x14ac:dyDescent="0.25">
      <c r="B75" s="27">
        <v>43799</v>
      </c>
      <c r="C75" s="30">
        <f>Sales!C218</f>
        <v>143310</v>
      </c>
      <c r="D75" s="30">
        <f>Returns!C219</f>
        <v>52871</v>
      </c>
      <c r="E75" s="31">
        <f t="shared" si="1"/>
        <v>0.36892749982555301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2:17" x14ac:dyDescent="0.25">
      <c r="B76" s="27">
        <v>43830</v>
      </c>
      <c r="C76" s="30">
        <f>Sales!C219</f>
        <v>172990</v>
      </c>
      <c r="D76" s="30">
        <f>Returns!C220</f>
        <v>53124</v>
      </c>
      <c r="E76" s="31">
        <f t="shared" si="1"/>
        <v>0.30709289554309499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2:17" x14ac:dyDescent="0.25">
      <c r="B77" s="27">
        <v>43861</v>
      </c>
      <c r="C77" s="30">
        <f>Sales!C220</f>
        <v>122962.99999999999</v>
      </c>
      <c r="D77" s="30">
        <f>Returns!C221</f>
        <v>62437</v>
      </c>
      <c r="E77" s="31">
        <f t="shared" si="1"/>
        <v>0.50777063018956925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2:17" x14ac:dyDescent="0.25">
      <c r="B78" s="27">
        <v>43890</v>
      </c>
      <c r="C78" s="30">
        <f>Sales!C221</f>
        <v>123576</v>
      </c>
      <c r="D78" s="30">
        <f>Returns!C222</f>
        <v>55441</v>
      </c>
      <c r="E78" s="31">
        <f t="shared" si="1"/>
        <v>0.4486388942836797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2:17" x14ac:dyDescent="0.25">
      <c r="B79" s="29">
        <v>43921</v>
      </c>
      <c r="C79" s="30">
        <f>Sales!C222</f>
        <v>207989</v>
      </c>
      <c r="D79" s="30">
        <f>Returns!C223</f>
        <v>77952.924433293956</v>
      </c>
      <c r="E79" s="31">
        <f t="shared" si="1"/>
        <v>0.3747934959699501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2:17" x14ac:dyDescent="0.25">
      <c r="B80" s="29">
        <v>43951</v>
      </c>
      <c r="C80" s="30">
        <f>Sales!C223</f>
        <v>215919</v>
      </c>
      <c r="D80" s="30">
        <f>Returns!C224</f>
        <v>82507.51922393369</v>
      </c>
      <c r="E80" s="31">
        <f t="shared" si="1"/>
        <v>0.3821225516232184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2:17" x14ac:dyDescent="0.25">
      <c r="B81" s="29">
        <v>43982</v>
      </c>
      <c r="C81" s="30">
        <f>Sales!C224</f>
        <v>181182</v>
      </c>
      <c r="D81" s="30">
        <f>Returns!C225</f>
        <v>80177.962362099031</v>
      </c>
      <c r="E81" s="31">
        <f t="shared" si="1"/>
        <v>0.44252719564912096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2:17" x14ac:dyDescent="0.25">
      <c r="B82" s="29">
        <v>44012</v>
      </c>
      <c r="C82" s="30">
        <f>Sales!C225</f>
        <v>214971</v>
      </c>
      <c r="D82" s="30">
        <f>Returns!C226</f>
        <v>81337.600914218579</v>
      </c>
      <c r="E82" s="31">
        <f t="shared" si="1"/>
        <v>0.37836545819770379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2:17" x14ac:dyDescent="0.25">
      <c r="B83" s="29">
        <v>44043</v>
      </c>
      <c r="C83" s="30">
        <f>Sales!C226</f>
        <v>177167</v>
      </c>
      <c r="D83" s="30">
        <f>Returns!C227</f>
        <v>84600.839257935004</v>
      </c>
      <c r="E83" s="31">
        <f t="shared" si="1"/>
        <v>0.47752030151176578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2:17" x14ac:dyDescent="0.25">
      <c r="B84" s="29">
        <v>44074</v>
      </c>
      <c r="C84" s="30">
        <f>Sales!C227</f>
        <v>207025</v>
      </c>
      <c r="D84" s="30">
        <f>Returns!C228</f>
        <v>79132.153808519739</v>
      </c>
      <c r="E84" s="31">
        <f t="shared" si="1"/>
        <v>0.38223477265315658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2:17" x14ac:dyDescent="0.25">
      <c r="B85" s="27">
        <v>44104</v>
      </c>
      <c r="C85" s="30">
        <f>Sales!C228</f>
        <v>167252</v>
      </c>
      <c r="D85" s="30">
        <f>Returns!C229</f>
        <v>81201</v>
      </c>
      <c r="E85" s="31">
        <f t="shared" si="1"/>
        <v>0.48550092076626888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2:17" x14ac:dyDescent="0.25">
      <c r="B86" s="27">
        <v>44135</v>
      </c>
      <c r="C86" s="30">
        <f>Sales!C229</f>
        <v>176803</v>
      </c>
      <c r="D86" s="30">
        <f>Returns!C230</f>
        <v>78870</v>
      </c>
      <c r="E86" s="31">
        <f t="shared" si="1"/>
        <v>0.44608971567224537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2:17" x14ac:dyDescent="0.25">
      <c r="B87" s="27">
        <v>44165</v>
      </c>
      <c r="C87" s="30">
        <f>Sales!C230</f>
        <v>177740</v>
      </c>
      <c r="D87" s="30">
        <f>Returns!C231</f>
        <v>71291</v>
      </c>
      <c r="E87" s="31">
        <f t="shared" si="1"/>
        <v>0.40109710813547877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2:17" x14ac:dyDescent="0.25">
      <c r="B88" s="27">
        <v>44196</v>
      </c>
      <c r="C88" s="30">
        <f>Sales!C231</f>
        <v>241038</v>
      </c>
      <c r="D88" s="30">
        <f>Returns!C232</f>
        <v>66491</v>
      </c>
      <c r="E88" s="31">
        <f t="shared" si="1"/>
        <v>0.27585277010263942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2:17" x14ac:dyDescent="0.25">
      <c r="B89" s="27">
        <v>44227</v>
      </c>
      <c r="C89" s="30">
        <f>Sales!C232</f>
        <v>135206</v>
      </c>
      <c r="D89" s="30">
        <f>Returns!C233</f>
        <v>87543</v>
      </c>
      <c r="E89" s="31">
        <f t="shared" si="1"/>
        <v>0.64747866218954775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2:17" x14ac:dyDescent="0.25">
      <c r="B90" s="27">
        <v>44255</v>
      </c>
      <c r="C90" s="30">
        <f>Sales!C233</f>
        <v>171354</v>
      </c>
      <c r="D90" s="30">
        <f>Returns!C234</f>
        <v>63084</v>
      </c>
      <c r="E90" s="31">
        <f t="shared" si="1"/>
        <v>0.36815014531321127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2:17" x14ac:dyDescent="0.25">
      <c r="B91" s="27">
        <v>44286</v>
      </c>
      <c r="C91" s="30">
        <f>Sales!C234</f>
        <v>208903</v>
      </c>
      <c r="D91" s="30">
        <f>Returns!C235</f>
        <v>122484</v>
      </c>
      <c r="E91" s="31">
        <f t="shared" si="1"/>
        <v>0.58631996668310171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2:17" x14ac:dyDescent="0.25">
      <c r="B92" s="27">
        <v>44316</v>
      </c>
      <c r="C92" s="30">
        <f>Sales!C235</f>
        <v>146397</v>
      </c>
      <c r="D92" s="30">
        <f>Returns!C236</f>
        <v>100527</v>
      </c>
      <c r="E92" s="31">
        <f t="shared" si="1"/>
        <v>0.68667390725219779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2:17" x14ac:dyDescent="0.25">
      <c r="B93" s="27">
        <v>44347</v>
      </c>
      <c r="C93" s="30">
        <f>Sales!C236</f>
        <v>175187</v>
      </c>
      <c r="D93" s="30">
        <f>Returns!C237</f>
        <v>93340</v>
      </c>
      <c r="E93" s="31">
        <f t="shared" si="1"/>
        <v>0.53280209147939062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2:17" x14ac:dyDescent="0.25">
      <c r="B94" s="27">
        <v>44377</v>
      </c>
      <c r="C94" s="30">
        <f>Sales!C237</f>
        <v>199598</v>
      </c>
      <c r="D94" s="30">
        <f>Returns!C238</f>
        <v>83086</v>
      </c>
      <c r="E94" s="31">
        <f t="shared" si="1"/>
        <v>0.41626669605907873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2:17" x14ac:dyDescent="0.25">
      <c r="B95" s="27">
        <v>44408</v>
      </c>
      <c r="C95" s="30">
        <f>Sales!C238</f>
        <v>165018</v>
      </c>
      <c r="D95" s="30">
        <f>Returns!C239</f>
        <v>91964</v>
      </c>
      <c r="E95" s="31">
        <f t="shared" si="1"/>
        <v>0.55729677974523995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2:17" x14ac:dyDescent="0.25">
      <c r="B96" s="27">
        <v>44439</v>
      </c>
      <c r="C96" s="30">
        <f>Sales!C239</f>
        <v>151935</v>
      </c>
      <c r="D96" s="30">
        <f>Returns!C240</f>
        <v>81178</v>
      </c>
      <c r="E96" s="31">
        <f t="shared" si="1"/>
        <v>0.53429427057623324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2:26" x14ac:dyDescent="0.25">
      <c r="B97" s="27">
        <v>44469</v>
      </c>
      <c r="C97" s="30">
        <f>Sales!C240</f>
        <v>168912</v>
      </c>
      <c r="D97" s="30">
        <f>Returns!C241</f>
        <v>73320</v>
      </c>
      <c r="E97" s="31">
        <f t="shared" si="1"/>
        <v>0.43407217959647626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2:26" x14ac:dyDescent="0.25">
      <c r="B98" s="27">
        <v>44500</v>
      </c>
      <c r="C98" s="30">
        <f>Sales!C241</f>
        <v>171239</v>
      </c>
      <c r="D98" s="30">
        <f>Returns!C242</f>
        <v>85557</v>
      </c>
      <c r="E98" s="31">
        <f t="shared" si="1"/>
        <v>0.49963501305193325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2:26" x14ac:dyDescent="0.25">
      <c r="B99" s="27">
        <v>44530</v>
      </c>
      <c r="C99" s="30">
        <f>Sales!C242</f>
        <v>159068</v>
      </c>
      <c r="D99" s="30">
        <f>Returns!C243</f>
        <v>70606</v>
      </c>
      <c r="E99" s="31">
        <f t="shared" si="1"/>
        <v>0.44387306057786607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2:26" x14ac:dyDescent="0.25">
      <c r="B100" s="27">
        <v>44561</v>
      </c>
      <c r="C100" s="30">
        <f>Sales!C243</f>
        <v>198314</v>
      </c>
      <c r="D100" s="30">
        <f>Returns!C244</f>
        <v>55838</v>
      </c>
      <c r="E100" s="31">
        <f t="shared" si="1"/>
        <v>0.28156358098772655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26" x14ac:dyDescent="0.25">
      <c r="B101" s="27">
        <v>44592</v>
      </c>
      <c r="C101" s="30">
        <f>Sales!C244</f>
        <v>136685</v>
      </c>
      <c r="D101" s="30">
        <f>Returns!C245</f>
        <v>77703</v>
      </c>
      <c r="E101" s="31">
        <f t="shared" si="1"/>
        <v>0.56848227676775065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26" x14ac:dyDescent="0.25">
      <c r="B102" s="27">
        <v>44620</v>
      </c>
      <c r="C102" s="30">
        <f>Sales!C245</f>
        <v>141371</v>
      </c>
      <c r="D102" s="30">
        <f>Returns!C246</f>
        <v>64403</v>
      </c>
      <c r="E102" s="31">
        <f t="shared" si="1"/>
        <v>0.45556019268449682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2:26" x14ac:dyDescent="0.25">
      <c r="B103" s="27">
        <v>44651</v>
      </c>
      <c r="C103" s="30">
        <f>Sales!C246</f>
        <v>156908</v>
      </c>
      <c r="D103" s="30">
        <f>Returns!C247</f>
        <v>82746</v>
      </c>
      <c r="E103" s="31">
        <f t="shared" si="1"/>
        <v>0.52735360848395241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S103" s="65" t="s">
        <v>64</v>
      </c>
      <c r="T103" s="65"/>
      <c r="U103" s="65" t="s">
        <v>60</v>
      </c>
      <c r="V103" s="65"/>
      <c r="W103" s="65" t="s">
        <v>61</v>
      </c>
      <c r="X103" s="65"/>
      <c r="Y103" s="65" t="s">
        <v>62</v>
      </c>
      <c r="Z103" s="65"/>
    </row>
    <row r="104" spans="2:26" x14ac:dyDescent="0.25">
      <c r="B104" s="32">
        <v>44681</v>
      </c>
      <c r="C104" s="33">
        <f>Sales!C247</f>
        <v>170117</v>
      </c>
      <c r="D104" s="33">
        <f>Returns!C248</f>
        <v>77353</v>
      </c>
      <c r="E104" s="34">
        <f t="shared" si="1"/>
        <v>0.45470470323365686</v>
      </c>
      <c r="F104" s="66" t="s">
        <v>55</v>
      </c>
      <c r="G104" s="66"/>
      <c r="H104" s="66"/>
      <c r="I104" s="33"/>
      <c r="J104" s="33"/>
      <c r="K104" s="33"/>
      <c r="L104" s="33"/>
      <c r="M104" s="33"/>
      <c r="N104" s="33"/>
      <c r="O104" s="67" t="s">
        <v>63</v>
      </c>
      <c r="P104" s="67"/>
      <c r="Q104" s="67"/>
      <c r="S104" s="42" t="s">
        <v>55</v>
      </c>
      <c r="T104" s="43" t="s">
        <v>63</v>
      </c>
      <c r="U104" s="42" t="s">
        <v>55</v>
      </c>
      <c r="V104" s="43" t="s">
        <v>63</v>
      </c>
      <c r="W104" s="42" t="s">
        <v>55</v>
      </c>
      <c r="X104" s="43" t="s">
        <v>63</v>
      </c>
      <c r="Y104" s="42" t="s">
        <v>55</v>
      </c>
      <c r="Z104" s="43" t="s">
        <v>63</v>
      </c>
    </row>
    <row r="105" spans="2:26" x14ac:dyDescent="0.25">
      <c r="B105" s="27">
        <v>44712</v>
      </c>
      <c r="C105" s="30">
        <f>Sales!C248</f>
        <v>174895</v>
      </c>
      <c r="D105" s="40">
        <f>Returns!C249</f>
        <v>90232</v>
      </c>
      <c r="E105" s="31">
        <f t="shared" si="1"/>
        <v>0.51592098116012464</v>
      </c>
      <c r="F105" s="35">
        <f>_xlfn.FORECAST.ETS($B105,$D$5:$D$104,$B$5:$B$104,12,1)</f>
        <v>75475.671941471621</v>
      </c>
      <c r="G105" s="35"/>
      <c r="H105" s="35"/>
      <c r="I105" s="30">
        <f>_xlfn.FORECAST.ETS($B105,$C$5:$C$104,$B$5:$B$104,12,1)</f>
        <v>184878.70707232563</v>
      </c>
      <c r="J105" s="30"/>
      <c r="K105" s="30"/>
      <c r="L105" s="31">
        <f>_xlfn.FORECAST.ETS($B105,$E$5:$E$104,$B$5:$B$104,12,1)</f>
        <v>0.85773037795471985</v>
      </c>
      <c r="M105" s="30"/>
      <c r="N105" s="30"/>
      <c r="O105" s="37">
        <f>I105*L105</f>
        <v>158576.08329292579</v>
      </c>
      <c r="P105" s="37"/>
      <c r="Q105" s="37"/>
      <c r="S105" s="35">
        <f>SUM(F108:F116)-SUM($D108:$D116)</f>
        <v>-28643.297336472431</v>
      </c>
      <c r="T105" s="37">
        <f>SUM(O108:O116)-SUM($D108:$D116)</f>
        <v>16793.075637027388</v>
      </c>
      <c r="U105" s="35">
        <f>ABS(S105)</f>
        <v>28643.297336472431</v>
      </c>
      <c r="V105" s="37">
        <f>ABS(T105)</f>
        <v>16793.075637027388</v>
      </c>
      <c r="W105" s="54">
        <f>U105/SUM(D108:D116)</f>
        <v>4.2923267511954542E-2</v>
      </c>
      <c r="X105" s="55">
        <f>V105/SUM(D108:D116)</f>
        <v>2.5165178067637406E-2</v>
      </c>
      <c r="Y105" s="35">
        <f>S105^2</f>
        <v>820438482.3055687</v>
      </c>
      <c r="Z105" s="37">
        <f>T105^2</f>
        <v>282007389.35092282</v>
      </c>
    </row>
    <row r="106" spans="2:26" x14ac:dyDescent="0.25">
      <c r="B106" s="27">
        <v>44742</v>
      </c>
      <c r="C106" s="30">
        <f>Sales!C249</f>
        <v>185588</v>
      </c>
      <c r="D106" s="40">
        <f>Returns!C250</f>
        <v>85544</v>
      </c>
      <c r="E106" s="31">
        <f t="shared" si="1"/>
        <v>0.46093497424402441</v>
      </c>
      <c r="F106" s="35">
        <f t="shared" ref="F106:F116" si="2">_xlfn.FORECAST.ETS($B106,$D$5:$D$104,$B$5:$B$104,12,1)</f>
        <v>69104.538059669198</v>
      </c>
      <c r="G106" s="35"/>
      <c r="H106" s="35"/>
      <c r="I106" s="30">
        <f t="shared" ref="I106:I116" si="3">_xlfn.FORECAST.ETS($B106,$C$5:$C$104,$B$5:$B$104,12,1)</f>
        <v>187966.06765781037</v>
      </c>
      <c r="J106" s="30"/>
      <c r="K106" s="30"/>
      <c r="L106" s="31">
        <f t="shared" ref="L106:L116" si="4">_xlfn.FORECAST.ETS($B106,$E$5:$E$104,$B$5:$B$104,12,1)</f>
        <v>0.62953346725844495</v>
      </c>
      <c r="M106" s="30"/>
      <c r="N106" s="30"/>
      <c r="O106" s="37">
        <f t="shared" ref="O106:P121" si="5">I106*L106</f>
        <v>118330.93029955681</v>
      </c>
      <c r="P106" s="37"/>
      <c r="Q106" s="37"/>
      <c r="S106" s="35"/>
      <c r="T106" s="37"/>
      <c r="U106" s="35"/>
      <c r="V106" s="37"/>
      <c r="W106" s="44"/>
      <c r="X106" s="45"/>
      <c r="Y106" s="35"/>
      <c r="Z106" s="37"/>
    </row>
    <row r="107" spans="2:26" x14ac:dyDescent="0.25">
      <c r="B107" s="27">
        <v>44773</v>
      </c>
      <c r="C107" s="30">
        <f>Sales!C250</f>
        <v>170096</v>
      </c>
      <c r="D107" s="40">
        <f>Returns!C251</f>
        <v>87859</v>
      </c>
      <c r="E107" s="31">
        <f t="shared" si="1"/>
        <v>0.51652596180980148</v>
      </c>
      <c r="F107" s="35">
        <f t="shared" si="2"/>
        <v>78734.518509740694</v>
      </c>
      <c r="G107" s="35"/>
      <c r="H107" s="35"/>
      <c r="I107" s="30">
        <f t="shared" si="3"/>
        <v>192982.70625331986</v>
      </c>
      <c r="J107" s="30"/>
      <c r="K107" s="30"/>
      <c r="L107" s="31">
        <f t="shared" si="4"/>
        <v>0.43086371666599804</v>
      </c>
      <c r="M107" s="30"/>
      <c r="N107" s="30"/>
      <c r="O107" s="37">
        <f t="shared" si="5"/>
        <v>83149.24606856794</v>
      </c>
      <c r="P107" s="37"/>
      <c r="Q107" s="37"/>
      <c r="S107" s="35"/>
      <c r="T107" s="37"/>
      <c r="U107" s="35"/>
      <c r="V107" s="37"/>
      <c r="W107" s="44"/>
      <c r="X107" s="45"/>
      <c r="Y107" s="35"/>
      <c r="Z107" s="37"/>
    </row>
    <row r="108" spans="2:26" x14ac:dyDescent="0.25">
      <c r="B108" s="27">
        <v>44804</v>
      </c>
      <c r="C108" s="30">
        <f>Sales!C251</f>
        <v>174822</v>
      </c>
      <c r="D108" s="40">
        <f>Returns!C252</f>
        <v>84128</v>
      </c>
      <c r="E108" s="31">
        <f t="shared" si="1"/>
        <v>0.48122089897152531</v>
      </c>
      <c r="F108" s="35">
        <f t="shared" si="2"/>
        <v>70304.696386061216</v>
      </c>
      <c r="G108" s="35"/>
      <c r="H108" s="35"/>
      <c r="I108" s="30">
        <f t="shared" si="3"/>
        <v>192890.12014592235</v>
      </c>
      <c r="J108" s="30"/>
      <c r="K108" s="30"/>
      <c r="L108" s="31">
        <f t="shared" si="4"/>
        <v>0.40594761197386398</v>
      </c>
      <c r="M108" s="30"/>
      <c r="N108" s="30"/>
      <c r="O108" s="37">
        <f t="shared" si="5"/>
        <v>78303.283646588883</v>
      </c>
      <c r="P108" s="37"/>
      <c r="Q108" s="37"/>
      <c r="S108" s="35"/>
      <c r="T108" s="37"/>
      <c r="U108" s="35"/>
      <c r="V108" s="37"/>
      <c r="W108" s="44"/>
      <c r="X108" s="45"/>
      <c r="Y108" s="35"/>
      <c r="Z108" s="37"/>
    </row>
    <row r="109" spans="2:26" x14ac:dyDescent="0.25">
      <c r="B109" s="27">
        <v>44834</v>
      </c>
      <c r="C109" s="30">
        <f>Sales!C252</f>
        <v>170321</v>
      </c>
      <c r="D109" s="40">
        <f>Returns!C253</f>
        <v>74232</v>
      </c>
      <c r="E109" s="31">
        <f t="shared" si="1"/>
        <v>0.43583586287069709</v>
      </c>
      <c r="F109" s="35">
        <f t="shared" si="2"/>
        <v>66321.67744115919</v>
      </c>
      <c r="G109" s="35"/>
      <c r="H109" s="35"/>
      <c r="I109" s="30">
        <f t="shared" si="3"/>
        <v>180277.03256711195</v>
      </c>
      <c r="J109" s="30"/>
      <c r="K109" s="30"/>
      <c r="L109" s="31">
        <f t="shared" si="4"/>
        <v>0.4289704444977338</v>
      </c>
      <c r="M109" s="30"/>
      <c r="N109" s="30"/>
      <c r="O109" s="37">
        <f t="shared" si="5"/>
        <v>77333.518793046445</v>
      </c>
      <c r="P109" s="37"/>
      <c r="Q109" s="37"/>
      <c r="S109" s="35"/>
      <c r="T109" s="37"/>
      <c r="U109" s="35"/>
      <c r="V109" s="37"/>
      <c r="W109" s="44"/>
      <c r="X109" s="45"/>
      <c r="Y109" s="35"/>
      <c r="Z109" s="37"/>
    </row>
    <row r="110" spans="2:26" x14ac:dyDescent="0.25">
      <c r="B110" s="27">
        <v>44865</v>
      </c>
      <c r="C110" s="30">
        <f>Sales!C253</f>
        <v>158179</v>
      </c>
      <c r="D110" s="40">
        <f>Returns!C254</f>
        <v>85191</v>
      </c>
      <c r="E110" s="31">
        <f t="shared" si="1"/>
        <v>0.53857338837645963</v>
      </c>
      <c r="F110" s="35">
        <f t="shared" si="2"/>
        <v>77601.828594689723</v>
      </c>
      <c r="G110" s="35"/>
      <c r="H110" s="35"/>
      <c r="I110" s="30">
        <f t="shared" si="3"/>
        <v>192024.01648042959</v>
      </c>
      <c r="J110" s="30"/>
      <c r="K110" s="30"/>
      <c r="L110" s="31">
        <f t="shared" si="4"/>
        <v>0.4263812147500976</v>
      </c>
      <c r="M110" s="30"/>
      <c r="N110" s="30"/>
      <c r="O110" s="37">
        <f t="shared" si="5"/>
        <v>81875.433408118333</v>
      </c>
      <c r="P110" s="37"/>
      <c r="Q110" s="37"/>
      <c r="S110" s="35"/>
      <c r="T110" s="37"/>
      <c r="U110" s="35"/>
      <c r="V110" s="37"/>
      <c r="W110" s="44"/>
      <c r="X110" s="45"/>
      <c r="Y110" s="35"/>
      <c r="Z110" s="37"/>
    </row>
    <row r="111" spans="2:26" x14ac:dyDescent="0.25">
      <c r="B111" s="27">
        <v>44895</v>
      </c>
      <c r="C111" s="30">
        <f>Sales!C254</f>
        <v>163702</v>
      </c>
      <c r="D111" s="40">
        <f>Returns!C255</f>
        <v>63337</v>
      </c>
      <c r="E111" s="31">
        <f t="shared" si="1"/>
        <v>0.38690425284969027</v>
      </c>
      <c r="F111" s="35">
        <f t="shared" si="2"/>
        <v>64049.792712310897</v>
      </c>
      <c r="G111" s="35"/>
      <c r="H111" s="35"/>
      <c r="I111" s="30">
        <f t="shared" si="3"/>
        <v>188179.43520650428</v>
      </c>
      <c r="J111" s="30"/>
      <c r="K111" s="30"/>
      <c r="L111" s="31">
        <f t="shared" si="4"/>
        <v>0.3645624227561709</v>
      </c>
      <c r="M111" s="30"/>
      <c r="N111" s="30"/>
      <c r="O111" s="37">
        <f t="shared" si="5"/>
        <v>68603.150811771076</v>
      </c>
      <c r="P111" s="37"/>
      <c r="Q111" s="37"/>
      <c r="S111" s="35"/>
      <c r="T111" s="37"/>
      <c r="U111" s="35"/>
      <c r="V111" s="37"/>
      <c r="W111" s="44"/>
      <c r="X111" s="45"/>
      <c r="Y111" s="35"/>
      <c r="Z111" s="37"/>
    </row>
    <row r="112" spans="2:26" x14ac:dyDescent="0.25">
      <c r="B112" s="27">
        <v>44926</v>
      </c>
      <c r="C112" s="30">
        <f>Sales!C255</f>
        <v>198206</v>
      </c>
      <c r="D112" s="40">
        <f>Returns!C256</f>
        <v>55962</v>
      </c>
      <c r="E112" s="31">
        <f t="shared" si="1"/>
        <v>0.2823426132407697</v>
      </c>
      <c r="F112" s="35">
        <f t="shared" si="2"/>
        <v>53217.811343488829</v>
      </c>
      <c r="G112" s="35"/>
      <c r="H112" s="35"/>
      <c r="I112" s="30">
        <f t="shared" si="3"/>
        <v>196756.9358960989</v>
      </c>
      <c r="J112" s="30"/>
      <c r="K112" s="30"/>
      <c r="L112" s="31">
        <f t="shared" si="4"/>
        <v>0.29713588827648268</v>
      </c>
      <c r="M112" s="30"/>
      <c r="N112" s="30"/>
      <c r="O112" s="37">
        <f t="shared" si="5"/>
        <v>58463.546922046313</v>
      </c>
      <c r="P112" s="37"/>
      <c r="Q112" s="37"/>
      <c r="S112" s="35"/>
      <c r="T112" s="37"/>
      <c r="U112" s="35"/>
      <c r="V112" s="37"/>
      <c r="W112" s="44"/>
      <c r="X112" s="45"/>
      <c r="Y112" s="35"/>
      <c r="Z112" s="37"/>
    </row>
    <row r="113" spans="2:26" x14ac:dyDescent="0.25">
      <c r="B113" s="27">
        <v>44957</v>
      </c>
      <c r="C113" s="30">
        <f>Sales!C256</f>
        <v>138694</v>
      </c>
      <c r="D113" s="40">
        <f>Returns!C257</f>
        <v>86860</v>
      </c>
      <c r="E113" s="31">
        <f t="shared" si="1"/>
        <v>0.62627078316293427</v>
      </c>
      <c r="F113" s="35">
        <f t="shared" si="2"/>
        <v>75339.735700915655</v>
      </c>
      <c r="G113" s="35"/>
      <c r="H113" s="35"/>
      <c r="I113" s="30">
        <f t="shared" si="3"/>
        <v>157397.4103365154</v>
      </c>
      <c r="J113" s="30"/>
      <c r="K113" s="30"/>
      <c r="L113" s="31">
        <f t="shared" si="4"/>
        <v>0.5593332922391524</v>
      </c>
      <c r="M113" s="30"/>
      <c r="N113" s="30"/>
      <c r="O113" s="37">
        <f t="shared" si="5"/>
        <v>88037.611713439954</v>
      </c>
      <c r="P113" s="37"/>
      <c r="Q113" s="37"/>
      <c r="S113" s="35"/>
      <c r="T113" s="37"/>
      <c r="U113" s="35"/>
      <c r="V113" s="37"/>
      <c r="W113" s="44"/>
      <c r="X113" s="45"/>
      <c r="Y113" s="35"/>
      <c r="Z113" s="37"/>
    </row>
    <row r="114" spans="2:26" x14ac:dyDescent="0.25">
      <c r="B114" s="27">
        <v>44985</v>
      </c>
      <c r="C114" s="30">
        <f>Sales!C257</f>
        <v>133071</v>
      </c>
      <c r="D114" s="40">
        <f>Returns!C258</f>
        <v>60270</v>
      </c>
      <c r="E114" s="31">
        <f t="shared" si="1"/>
        <v>0.45291611245124785</v>
      </c>
      <c r="F114" s="35">
        <f t="shared" si="2"/>
        <v>62201.716856768646</v>
      </c>
      <c r="G114" s="35"/>
      <c r="H114" s="35"/>
      <c r="I114" s="30">
        <f t="shared" si="3"/>
        <v>163894.05305113201</v>
      </c>
      <c r="J114" s="30"/>
      <c r="K114" s="30"/>
      <c r="L114" s="31">
        <f t="shared" si="4"/>
        <v>0.41870540724379524</v>
      </c>
      <c r="M114" s="30"/>
      <c r="N114" s="30"/>
      <c r="O114" s="37">
        <f t="shared" si="5"/>
        <v>68623.326227610407</v>
      </c>
      <c r="P114" s="37"/>
      <c r="Q114" s="37"/>
      <c r="S114" s="35"/>
      <c r="T114" s="37"/>
      <c r="U114" s="35"/>
      <c r="V114" s="37"/>
      <c r="W114" s="44"/>
      <c r="X114" s="45"/>
      <c r="Y114" s="35"/>
      <c r="Z114" s="37"/>
    </row>
    <row r="115" spans="2:26" x14ac:dyDescent="0.25">
      <c r="B115" s="27">
        <v>45016</v>
      </c>
      <c r="C115" s="30">
        <f>Sales!C258</f>
        <v>160117</v>
      </c>
      <c r="D115" s="40">
        <f>Returns!C259</f>
        <v>73523</v>
      </c>
      <c r="E115" s="31">
        <f t="shared" si="1"/>
        <v>0.45918297245139494</v>
      </c>
      <c r="F115" s="35">
        <f t="shared" si="2"/>
        <v>86773.362964294269</v>
      </c>
      <c r="G115" s="35"/>
      <c r="H115" s="35"/>
      <c r="I115" s="30">
        <f t="shared" si="3"/>
        <v>190546.1598495371</v>
      </c>
      <c r="J115" s="30"/>
      <c r="K115" s="30"/>
      <c r="L115" s="31">
        <f t="shared" si="4"/>
        <v>0.42705700064506319</v>
      </c>
      <c r="M115" s="30"/>
      <c r="N115" s="30"/>
      <c r="O115" s="37">
        <f t="shared" si="5"/>
        <v>81374.071509778078</v>
      </c>
      <c r="P115" s="37"/>
      <c r="Q115" s="37"/>
      <c r="S115" s="35"/>
      <c r="T115" s="37"/>
      <c r="U115" s="35"/>
      <c r="V115" s="37"/>
      <c r="W115" s="44"/>
      <c r="X115" s="45"/>
      <c r="Y115" s="35"/>
      <c r="Z115" s="37"/>
    </row>
    <row r="116" spans="2:26" x14ac:dyDescent="0.25">
      <c r="B116" s="32">
        <v>45046</v>
      </c>
      <c r="C116" s="33">
        <f>Sales!C259</f>
        <v>150864</v>
      </c>
      <c r="D116" s="41">
        <f>Returns!C260</f>
        <v>83811</v>
      </c>
      <c r="E116" s="34">
        <f t="shared" si="1"/>
        <v>0.5555400890868597</v>
      </c>
      <c r="F116" s="36">
        <f t="shared" si="2"/>
        <v>82860.080663839093</v>
      </c>
      <c r="G116" s="36"/>
      <c r="H116" s="36"/>
      <c r="I116" s="33">
        <f t="shared" si="3"/>
        <v>174363.28701053216</v>
      </c>
      <c r="J116" s="33"/>
      <c r="K116" s="33"/>
      <c r="L116" s="34">
        <f t="shared" si="4"/>
        <v>0.46737552383779873</v>
      </c>
      <c r="M116" s="33"/>
      <c r="N116" s="33"/>
      <c r="O116" s="38">
        <f t="shared" si="5"/>
        <v>81493.132604627914</v>
      </c>
      <c r="P116" s="38"/>
      <c r="Q116" s="38"/>
      <c r="S116" s="36"/>
      <c r="T116" s="38"/>
      <c r="U116" s="36"/>
      <c r="V116" s="38"/>
      <c r="W116" s="46"/>
      <c r="X116" s="47"/>
      <c r="Y116" s="36"/>
      <c r="Z116" s="38"/>
    </row>
    <row r="117" spans="2:26" x14ac:dyDescent="0.25">
      <c r="B117" s="27">
        <v>45077</v>
      </c>
      <c r="C117" s="30">
        <f>Sales!C260</f>
        <v>160004</v>
      </c>
      <c r="D117" s="40">
        <f>Returns!C261</f>
        <v>94674</v>
      </c>
      <c r="E117" s="31">
        <f t="shared" si="1"/>
        <v>0.5916977075573111</v>
      </c>
      <c r="F117" s="35"/>
      <c r="G117" s="35">
        <f>_xlfn.FORECAST.ETS($B117,$D$5:$D$116,$B$5:$B$116,12,1)</f>
        <v>96997.718331735276</v>
      </c>
      <c r="H117" s="35"/>
      <c r="I117" s="30"/>
      <c r="J117" s="30">
        <f>_xlfn.FORECAST.ETS($B117,$C$5:$C$116,$B$5:$B$116,12,1)</f>
        <v>196587.82436786522</v>
      </c>
      <c r="K117" s="30"/>
      <c r="L117" s="30"/>
      <c r="M117" s="31">
        <f>_xlfn.FORECAST.ETS($B117,$E$5:$E$116,$B$5:$B$116,12,1)</f>
        <v>0.45697577942758189</v>
      </c>
      <c r="N117" s="30"/>
      <c r="O117" s="37"/>
      <c r="P117" s="37">
        <f>J117*M117</f>
        <v>89835.874266477782</v>
      </c>
      <c r="Q117" s="37"/>
      <c r="S117" s="35">
        <f>SUM(G120:G128)-SUM($D120:$D128)</f>
        <v>71344.15990597324</v>
      </c>
      <c r="T117" s="37">
        <f>SUM(P120:P128)-SUM($D120:$D128)</f>
        <v>133902.38005928963</v>
      </c>
      <c r="U117" s="35">
        <f>ABS(S117)</f>
        <v>71344.15990597324</v>
      </c>
      <c r="V117" s="37">
        <f>ABS(T117)</f>
        <v>133902.38005928963</v>
      </c>
      <c r="W117" s="54">
        <f>U117/SUM(D120:D128)</f>
        <v>9.9831468875461751E-2</v>
      </c>
      <c r="X117" s="55">
        <f>V117/SUM(D120:D128)</f>
        <v>0.18736882324855891</v>
      </c>
      <c r="Y117" s="35">
        <f>S117^2</f>
        <v>5089989152.6890793</v>
      </c>
      <c r="Z117" s="37">
        <f>T117^2</f>
        <v>17929847385.542446</v>
      </c>
    </row>
    <row r="118" spans="2:26" x14ac:dyDescent="0.25">
      <c r="B118" s="27">
        <v>45107</v>
      </c>
      <c r="C118" s="30">
        <f>Sales!C261</f>
        <v>181706</v>
      </c>
      <c r="D118" s="40">
        <f>Returns!C262</f>
        <v>92875</v>
      </c>
      <c r="E118" s="31">
        <f t="shared" si="1"/>
        <v>0.51112786589325609</v>
      </c>
      <c r="F118" s="35"/>
      <c r="G118" s="35">
        <f t="shared" ref="G118:G128" si="6">_xlfn.FORECAST.ETS($B118,$D$5:$D$116,$B$5:$B$116,12,1)</f>
        <v>92161.561337067789</v>
      </c>
      <c r="H118" s="35"/>
      <c r="I118" s="30"/>
      <c r="J118" s="30">
        <f t="shared" ref="J118:J128" si="7">_xlfn.FORECAST.ETS($B118,$C$5:$C$116,$B$5:$B$116,12,1)</f>
        <v>201050.58268830474</v>
      </c>
      <c r="K118" s="30"/>
      <c r="L118" s="30"/>
      <c r="M118" s="31">
        <f t="shared" ref="M118:M128" si="8">_xlfn.FORECAST.ETS($B118,$E$5:$E$116,$B$5:$B$116,12,1)</f>
        <v>0.47495075569985573</v>
      </c>
      <c r="N118" s="30"/>
      <c r="O118" s="37"/>
      <c r="P118" s="37">
        <f t="shared" si="5"/>
        <v>95489.12618170667</v>
      </c>
      <c r="Q118" s="37"/>
      <c r="S118" s="35"/>
      <c r="T118" s="37"/>
      <c r="U118" s="35"/>
      <c r="V118" s="37"/>
      <c r="W118" s="44"/>
      <c r="X118" s="45"/>
      <c r="Y118" s="35"/>
      <c r="Z118" s="37"/>
    </row>
    <row r="119" spans="2:26" x14ac:dyDescent="0.25">
      <c r="B119" s="27">
        <v>45138</v>
      </c>
      <c r="C119" s="30">
        <f>Sales!C262</f>
        <v>167904</v>
      </c>
      <c r="D119" s="40">
        <f>Returns!C263</f>
        <v>84528</v>
      </c>
      <c r="E119" s="31">
        <f t="shared" si="1"/>
        <v>0.50343053173241847</v>
      </c>
      <c r="F119" s="35"/>
      <c r="G119" s="35">
        <f t="shared" si="6"/>
        <v>95422.92971447653</v>
      </c>
      <c r="H119" s="35"/>
      <c r="I119" s="30"/>
      <c r="J119" s="30">
        <f t="shared" si="7"/>
        <v>202714.87260446182</v>
      </c>
      <c r="K119" s="30"/>
      <c r="L119" s="30"/>
      <c r="M119" s="31">
        <f t="shared" si="8"/>
        <v>0.45432751437177815</v>
      </c>
      <c r="N119" s="30"/>
      <c r="O119" s="37"/>
      <c r="P119" s="37">
        <f t="shared" si="5"/>
        <v>92098.944196576806</v>
      </c>
      <c r="Q119" s="37"/>
      <c r="S119" s="35"/>
      <c r="T119" s="37"/>
      <c r="U119" s="35"/>
      <c r="V119" s="37"/>
      <c r="W119" s="44"/>
      <c r="X119" s="45"/>
      <c r="Y119" s="35"/>
      <c r="Z119" s="37"/>
    </row>
    <row r="120" spans="2:26" x14ac:dyDescent="0.25">
      <c r="B120" s="27">
        <v>45169</v>
      </c>
      <c r="C120" s="30">
        <f>Sales!C263</f>
        <v>169769</v>
      </c>
      <c r="D120" s="40">
        <f>Returns!C264</f>
        <v>83033</v>
      </c>
      <c r="E120" s="31">
        <f t="shared" si="1"/>
        <v>0.48909400420571481</v>
      </c>
      <c r="F120" s="35"/>
      <c r="G120" s="35">
        <f t="shared" si="6"/>
        <v>91804.035872569599</v>
      </c>
      <c r="H120" s="35"/>
      <c r="I120" s="30"/>
      <c r="J120" s="30">
        <f t="shared" si="7"/>
        <v>207787.82338385287</v>
      </c>
      <c r="K120" s="30"/>
      <c r="L120" s="30"/>
      <c r="M120" s="31">
        <f t="shared" si="8"/>
        <v>0.44860573663381287</v>
      </c>
      <c r="N120" s="30"/>
      <c r="O120" s="37"/>
      <c r="P120" s="37">
        <f t="shared" si="5"/>
        <v>93214.809572649916</v>
      </c>
      <c r="Q120" s="37"/>
      <c r="S120" s="35"/>
      <c r="T120" s="37"/>
      <c r="U120" s="35"/>
      <c r="V120" s="37"/>
      <c r="W120" s="44"/>
      <c r="X120" s="45"/>
      <c r="Y120" s="35"/>
      <c r="Z120" s="37"/>
    </row>
    <row r="121" spans="2:26" x14ac:dyDescent="0.25">
      <c r="B121" s="27">
        <v>45199</v>
      </c>
      <c r="C121" s="30">
        <f>Sales!C264</f>
        <v>152942</v>
      </c>
      <c r="D121" s="40">
        <f>Returns!C265</f>
        <v>81188</v>
      </c>
      <c r="E121" s="31">
        <f t="shared" si="1"/>
        <v>0.53084175700592384</v>
      </c>
      <c r="F121" s="35"/>
      <c r="G121" s="35">
        <f t="shared" si="6"/>
        <v>86899.803378542594</v>
      </c>
      <c r="H121" s="35"/>
      <c r="I121" s="30"/>
      <c r="J121" s="30">
        <f t="shared" si="7"/>
        <v>196944.9315184583</v>
      </c>
      <c r="K121" s="30"/>
      <c r="L121" s="30"/>
      <c r="M121" s="31">
        <f t="shared" si="8"/>
        <v>0.49684444161268254</v>
      </c>
      <c r="N121" s="30"/>
      <c r="O121" s="37"/>
      <c r="P121" s="37">
        <f t="shared" si="5"/>
        <v>97850.99452873641</v>
      </c>
      <c r="Q121" s="37"/>
      <c r="S121" s="35"/>
      <c r="T121" s="37"/>
      <c r="U121" s="35"/>
      <c r="V121" s="37"/>
      <c r="W121" s="44"/>
      <c r="X121" s="45"/>
      <c r="Y121" s="35"/>
      <c r="Z121" s="37"/>
    </row>
    <row r="122" spans="2:26" x14ac:dyDescent="0.25">
      <c r="B122" s="27">
        <v>45230</v>
      </c>
      <c r="C122" s="30">
        <f>Sales!C265</f>
        <v>153986</v>
      </c>
      <c r="D122" s="40">
        <f>Returns!C266</f>
        <v>73344</v>
      </c>
      <c r="E122" s="31">
        <f t="shared" si="1"/>
        <v>0.47630304053615263</v>
      </c>
      <c r="F122" s="35"/>
      <c r="G122" s="35">
        <f t="shared" si="6"/>
        <v>93101.867985446414</v>
      </c>
      <c r="H122" s="35"/>
      <c r="I122" s="30"/>
      <c r="J122" s="30">
        <f t="shared" si="7"/>
        <v>199089.89966716326</v>
      </c>
      <c r="K122" s="30"/>
      <c r="L122" s="30"/>
      <c r="M122" s="31">
        <f t="shared" si="8"/>
        <v>0.4397399546365639</v>
      </c>
      <c r="N122" s="30"/>
      <c r="O122" s="37"/>
      <c r="P122" s="37">
        <f t="shared" ref="P122:P128" si="9">J122*M122</f>
        <v>87547.783448236427</v>
      </c>
      <c r="Q122" s="37"/>
      <c r="S122" s="35"/>
      <c r="T122" s="37"/>
      <c r="U122" s="35"/>
      <c r="V122" s="37"/>
      <c r="W122" s="44"/>
      <c r="X122" s="45"/>
      <c r="Y122" s="35"/>
      <c r="Z122" s="37"/>
    </row>
    <row r="123" spans="2:26" x14ac:dyDescent="0.25">
      <c r="B123" s="27">
        <v>45260</v>
      </c>
      <c r="C123" s="30">
        <f>Sales!C266</f>
        <v>161338</v>
      </c>
      <c r="D123" s="40">
        <f>Returns!C267</f>
        <v>86503</v>
      </c>
      <c r="E123" s="31">
        <f t="shared" si="1"/>
        <v>0.53616011107116734</v>
      </c>
      <c r="F123" s="35"/>
      <c r="G123" s="35">
        <f t="shared" si="6"/>
        <v>79534.463748428287</v>
      </c>
      <c r="H123" s="35"/>
      <c r="I123" s="30"/>
      <c r="J123" s="30">
        <f t="shared" si="7"/>
        <v>197988.72813091316</v>
      </c>
      <c r="K123" s="30"/>
      <c r="L123" s="30"/>
      <c r="M123" s="31">
        <f t="shared" si="8"/>
        <v>0.40575212706552832</v>
      </c>
      <c r="N123" s="30"/>
      <c r="O123" s="37"/>
      <c r="P123" s="37">
        <f t="shared" si="9"/>
        <v>80334.347574116618</v>
      </c>
      <c r="Q123" s="37"/>
      <c r="S123" s="35"/>
      <c r="T123" s="37"/>
      <c r="U123" s="35"/>
      <c r="V123" s="37"/>
      <c r="W123" s="44"/>
      <c r="X123" s="45"/>
      <c r="Y123" s="35"/>
      <c r="Z123" s="37"/>
    </row>
    <row r="124" spans="2:26" x14ac:dyDescent="0.25">
      <c r="B124" s="27">
        <v>45291</v>
      </c>
      <c r="C124" s="30">
        <f>Sales!C267</f>
        <v>166096</v>
      </c>
      <c r="D124" s="40">
        <f>Returns!C268</f>
        <v>77486</v>
      </c>
      <c r="E124" s="31">
        <f t="shared" si="1"/>
        <v>0.46651334168191888</v>
      </c>
      <c r="F124" s="35"/>
      <c r="G124" s="35">
        <f t="shared" si="6"/>
        <v>74245.334749464047</v>
      </c>
      <c r="H124" s="35"/>
      <c r="I124" s="30"/>
      <c r="J124" s="30">
        <f t="shared" si="7"/>
        <v>219791.29948597122</v>
      </c>
      <c r="K124" s="30"/>
      <c r="L124" s="30"/>
      <c r="M124" s="31">
        <f t="shared" si="8"/>
        <v>0.35709972739045204</v>
      </c>
      <c r="N124" s="30"/>
      <c r="O124" s="37"/>
      <c r="P124" s="37">
        <f t="shared" si="9"/>
        <v>78487.413129233522</v>
      </c>
      <c r="Q124" s="37"/>
      <c r="S124" s="35"/>
      <c r="T124" s="37"/>
      <c r="U124" s="35"/>
      <c r="V124" s="37"/>
      <c r="W124" s="44"/>
      <c r="X124" s="45"/>
      <c r="Y124" s="35"/>
      <c r="Z124" s="37"/>
    </row>
    <row r="125" spans="2:26" x14ac:dyDescent="0.25">
      <c r="B125" s="27">
        <v>45322</v>
      </c>
      <c r="C125" s="30">
        <f>Sales!C268</f>
        <v>134788</v>
      </c>
      <c r="D125" s="40">
        <f>Returns!C269</f>
        <v>71663</v>
      </c>
      <c r="E125" s="31">
        <f t="shared" si="1"/>
        <v>0.53167195892809449</v>
      </c>
      <c r="F125" s="35"/>
      <c r="G125" s="35">
        <f t="shared" si="6"/>
        <v>91637.909884108842</v>
      </c>
      <c r="H125" s="35"/>
      <c r="I125" s="30"/>
      <c r="J125" s="30">
        <f t="shared" si="7"/>
        <v>170662.25643395144</v>
      </c>
      <c r="K125" s="30"/>
      <c r="L125" s="30"/>
      <c r="M125" s="31">
        <f t="shared" si="8"/>
        <v>0.63951066774860255</v>
      </c>
      <c r="N125" s="30"/>
      <c r="O125" s="37"/>
      <c r="P125" s="37">
        <f t="shared" si="9"/>
        <v>109140.33357155952</v>
      </c>
      <c r="Q125" s="37"/>
      <c r="S125" s="35"/>
      <c r="T125" s="37"/>
      <c r="U125" s="35"/>
      <c r="V125" s="37"/>
      <c r="W125" s="44"/>
      <c r="X125" s="45"/>
      <c r="Y125" s="35"/>
      <c r="Z125" s="37"/>
    </row>
    <row r="126" spans="2:26" x14ac:dyDescent="0.25">
      <c r="B126" s="27">
        <v>45351</v>
      </c>
      <c r="C126" s="30">
        <f>Sales!C269</f>
        <v>130477</v>
      </c>
      <c r="D126" s="40">
        <f>Returns!C270</f>
        <v>81164</v>
      </c>
      <c r="E126" s="31">
        <f t="shared" si="1"/>
        <v>0.62205599454309957</v>
      </c>
      <c r="F126" s="35"/>
      <c r="G126" s="35">
        <f t="shared" si="6"/>
        <v>75508.633907761992</v>
      </c>
      <c r="H126" s="35"/>
      <c r="I126" s="30"/>
      <c r="J126" s="30">
        <f t="shared" si="7"/>
        <v>177412.47249553952</v>
      </c>
      <c r="K126" s="30"/>
      <c r="L126" s="30"/>
      <c r="M126" s="31">
        <f t="shared" si="8"/>
        <v>0.50680310053916433</v>
      </c>
      <c r="N126" s="30"/>
      <c r="O126" s="37"/>
      <c r="P126" s="37">
        <f t="shared" si="9"/>
        <v>89913.191135058645</v>
      </c>
      <c r="Q126" s="37"/>
      <c r="S126" s="35"/>
      <c r="T126" s="37"/>
      <c r="U126" s="35"/>
      <c r="V126" s="37"/>
      <c r="W126" s="44"/>
      <c r="X126" s="45"/>
      <c r="Y126" s="35"/>
      <c r="Z126" s="37"/>
    </row>
    <row r="127" spans="2:26" x14ac:dyDescent="0.25">
      <c r="B127" s="27">
        <v>45382</v>
      </c>
      <c r="C127" s="30">
        <f>Sales!C270</f>
        <v>148731</v>
      </c>
      <c r="D127" s="40">
        <f>Returns!C271</f>
        <v>69055</v>
      </c>
      <c r="E127" s="31">
        <f t="shared" si="1"/>
        <v>0.46429459897398662</v>
      </c>
      <c r="F127" s="35"/>
      <c r="G127" s="35">
        <f t="shared" si="6"/>
        <v>96531.040473331275</v>
      </c>
      <c r="H127" s="35"/>
      <c r="I127" s="30"/>
      <c r="J127" s="30">
        <f t="shared" si="7"/>
        <v>206711.33491343039</v>
      </c>
      <c r="K127" s="30"/>
      <c r="L127" s="30"/>
      <c r="M127" s="31">
        <f t="shared" si="8"/>
        <v>0.44298239161968855</v>
      </c>
      <c r="N127" s="30"/>
      <c r="O127" s="37"/>
      <c r="P127" s="37">
        <f t="shared" si="9"/>
        <v>91569.481514849816</v>
      </c>
      <c r="Q127" s="37"/>
      <c r="S127" s="35"/>
      <c r="T127" s="37"/>
      <c r="U127" s="35"/>
      <c r="V127" s="37"/>
      <c r="W127" s="44"/>
      <c r="X127" s="45"/>
      <c r="Y127" s="35"/>
      <c r="Z127" s="37"/>
    </row>
    <row r="128" spans="2:26" x14ac:dyDescent="0.25">
      <c r="B128" s="32">
        <v>45412</v>
      </c>
      <c r="C128" s="33">
        <f>Sales!C271</f>
        <v>148064</v>
      </c>
      <c r="D128" s="41">
        <f>Returns!C272</f>
        <v>91210</v>
      </c>
      <c r="E128" s="34">
        <f t="shared" si="1"/>
        <v>0.61601739788199694</v>
      </c>
      <c r="F128" s="36"/>
      <c r="G128" s="36">
        <f t="shared" si="6"/>
        <v>96727.069906320234</v>
      </c>
      <c r="H128" s="36"/>
      <c r="I128" s="33"/>
      <c r="J128" s="33">
        <f t="shared" si="7"/>
        <v>214309.00171360219</v>
      </c>
      <c r="K128" s="33"/>
      <c r="L128" s="33"/>
      <c r="M128" s="34">
        <f t="shared" si="8"/>
        <v>0.56222568637536285</v>
      </c>
      <c r="N128" s="33"/>
      <c r="O128" s="38"/>
      <c r="P128" s="38">
        <f t="shared" si="9"/>
        <v>120490.0255848488</v>
      </c>
      <c r="Q128" s="38"/>
      <c r="S128" s="36"/>
      <c r="T128" s="38"/>
      <c r="U128" s="36"/>
      <c r="V128" s="38"/>
      <c r="W128" s="46"/>
      <c r="X128" s="47"/>
      <c r="Y128" s="36"/>
      <c r="Z128" s="38"/>
    </row>
    <row r="129" spans="2:28" x14ac:dyDescent="0.25">
      <c r="B129" s="27">
        <v>45443</v>
      </c>
      <c r="C129" s="30">
        <f>Sales!C272</f>
        <v>165253</v>
      </c>
      <c r="D129" s="40">
        <f>Returns!C273</f>
        <v>85815</v>
      </c>
      <c r="E129" s="31">
        <f t="shared" si="1"/>
        <v>0.519294657283075</v>
      </c>
      <c r="F129" s="35"/>
      <c r="G129" s="35"/>
      <c r="H129" s="35">
        <f>_xlfn.FORECAST.ETS($B129,$D$5:$D$128,$B$5:$B$128,12,1)</f>
        <v>93595.275536840578</v>
      </c>
      <c r="I129" s="30"/>
      <c r="J129" s="30"/>
      <c r="K129" s="30">
        <f>_xlfn.FORECAST.ETS($B129,$C$5:$C$128,$B$5:$B$128,12,1)</f>
        <v>169752.85792097828</v>
      </c>
      <c r="L129" s="30"/>
      <c r="M129" s="30"/>
      <c r="N129" s="31">
        <f>_xlfn.FORECAST.ETS($B129,$E$5:$E$128,$B$5:$B$128,12,1)</f>
        <v>0.51749861911068362</v>
      </c>
      <c r="O129" s="37"/>
      <c r="P129" s="37"/>
      <c r="Q129" s="37">
        <f>K129*N129</f>
        <v>87846.869564198336</v>
      </c>
      <c r="S129" s="35">
        <f>SUM(H132:H140)-SUM($D132:$D140)</f>
        <v>59586.610437124968</v>
      </c>
      <c r="T129" s="37">
        <f>SUM(Q132:Q140)-SUM($D132:$D140)</f>
        <v>104566.15329126688</v>
      </c>
      <c r="U129" s="35">
        <f>ABS(S129)</f>
        <v>59586.610437124968</v>
      </c>
      <c r="V129" s="37">
        <f>ABS(T129)</f>
        <v>104566.15329126688</v>
      </c>
      <c r="W129" s="54">
        <f>U129/SUM(D132:D140)</f>
        <v>8.7571348383203337E-2</v>
      </c>
      <c r="X129" s="55">
        <f>V129/SUM(D132:D140)</f>
        <v>0.15367544775219805</v>
      </c>
      <c r="Y129" s="35">
        <f>S129^2</f>
        <v>3550564143.3856902</v>
      </c>
      <c r="Z129" s="37">
        <f>T129^2</f>
        <v>10934080414.132723</v>
      </c>
    </row>
    <row r="130" spans="2:28" x14ac:dyDescent="0.25">
      <c r="B130" s="27">
        <v>45473</v>
      </c>
      <c r="C130" s="30">
        <f>Sales!C273</f>
        <v>161521</v>
      </c>
      <c r="D130" s="40">
        <f>Returns!C274</f>
        <v>77996</v>
      </c>
      <c r="E130" s="31">
        <f t="shared" si="1"/>
        <v>0.4828845784758638</v>
      </c>
      <c r="F130" s="35"/>
      <c r="G130" s="35"/>
      <c r="H130" s="35">
        <f t="shared" ref="H130:H140" si="10">_xlfn.FORECAST.ETS($B130,$D$5:$D$128,$B$5:$B$128,12,1)</f>
        <v>88476.482784166539</v>
      </c>
      <c r="I130" s="30"/>
      <c r="J130" s="30"/>
      <c r="K130" s="30">
        <f t="shared" ref="K130:K140" si="11">_xlfn.FORECAST.ETS($B130,$C$5:$C$128,$B$5:$B$128,12,1)</f>
        <v>172478.03726899662</v>
      </c>
      <c r="L130" s="30"/>
      <c r="M130" s="30"/>
      <c r="N130" s="31">
        <f t="shared" ref="N130:N140" si="12">_xlfn.FORECAST.ETS($B130,$E$5:$E$128,$B$5:$B$128,12,1)</f>
        <v>0.53529710490245486</v>
      </c>
      <c r="O130" s="37"/>
      <c r="P130" s="37"/>
      <c r="Q130" s="37">
        <f t="shared" ref="Q130:Q140" si="13">K130*N130</f>
        <v>92326.994009351605</v>
      </c>
      <c r="S130" s="35"/>
      <c r="T130" s="37"/>
      <c r="U130" s="35"/>
      <c r="V130" s="37"/>
      <c r="W130" s="44"/>
      <c r="X130" s="45"/>
      <c r="Y130" s="35"/>
      <c r="Z130" s="37"/>
    </row>
    <row r="131" spans="2:28" x14ac:dyDescent="0.25">
      <c r="B131" s="27">
        <v>45504</v>
      </c>
      <c r="C131" s="30">
        <f>Sales!C274</f>
        <v>177609</v>
      </c>
      <c r="D131" s="40">
        <f>Returns!C275</f>
        <v>96290</v>
      </c>
      <c r="E131" s="31">
        <f t="shared" si="1"/>
        <v>0.54214594981110187</v>
      </c>
      <c r="F131" s="35"/>
      <c r="G131" s="35"/>
      <c r="H131" s="35">
        <f t="shared" si="10"/>
        <v>88038.546093348996</v>
      </c>
      <c r="I131" s="30"/>
      <c r="J131" s="30"/>
      <c r="K131" s="30">
        <f t="shared" si="11"/>
        <v>177038.65314715434</v>
      </c>
      <c r="L131" s="30"/>
      <c r="M131" s="30"/>
      <c r="N131" s="31">
        <f t="shared" si="12"/>
        <v>0.51461538442170152</v>
      </c>
      <c r="O131" s="37"/>
      <c r="P131" s="37"/>
      <c r="Q131" s="37">
        <f t="shared" si="13"/>
        <v>91106.814546823109</v>
      </c>
      <c r="S131" s="35"/>
      <c r="T131" s="37"/>
      <c r="U131" s="35"/>
      <c r="V131" s="37"/>
      <c r="W131" s="44"/>
      <c r="X131" s="45"/>
      <c r="Y131" s="35"/>
      <c r="Z131" s="37"/>
    </row>
    <row r="132" spans="2:28" x14ac:dyDescent="0.25">
      <c r="B132" s="27">
        <v>45535</v>
      </c>
      <c r="C132" s="30">
        <f>Sales!C275</f>
        <v>154997</v>
      </c>
      <c r="D132" s="40">
        <f>Returns!C276</f>
        <v>80803</v>
      </c>
      <c r="E132" s="31">
        <f t="shared" si="1"/>
        <v>0.52131976747937059</v>
      </c>
      <c r="F132" s="35"/>
      <c r="G132" s="35"/>
      <c r="H132" s="35">
        <f t="shared" si="10"/>
        <v>84867.819252811139</v>
      </c>
      <c r="I132" s="30"/>
      <c r="J132" s="30"/>
      <c r="K132" s="30">
        <f t="shared" si="11"/>
        <v>176552.78662949032</v>
      </c>
      <c r="L132" s="30"/>
      <c r="M132" s="30"/>
      <c r="N132" s="31">
        <f t="shared" si="12"/>
        <v>0.50881677254739266</v>
      </c>
      <c r="O132" s="37"/>
      <c r="P132" s="37"/>
      <c r="Q132" s="37">
        <f t="shared" si="13"/>
        <v>89833.019077065721</v>
      </c>
      <c r="S132" s="35"/>
      <c r="T132" s="37"/>
      <c r="U132" s="35"/>
      <c r="V132" s="37"/>
      <c r="W132" s="44"/>
      <c r="X132" s="45"/>
      <c r="Y132" s="35"/>
      <c r="Z132" s="37"/>
    </row>
    <row r="133" spans="2:28" x14ac:dyDescent="0.25">
      <c r="B133" s="27">
        <v>45565</v>
      </c>
      <c r="C133" s="30">
        <f>Sales!C276</f>
        <v>140604</v>
      </c>
      <c r="D133" s="40">
        <f>Returns!C277</f>
        <v>76698</v>
      </c>
      <c r="E133" s="31">
        <f t="shared" si="1"/>
        <v>0.54548945975932406</v>
      </c>
      <c r="F133" s="35"/>
      <c r="G133" s="35"/>
      <c r="H133" s="35">
        <f t="shared" si="10"/>
        <v>80951.945663165563</v>
      </c>
      <c r="I133" s="30"/>
      <c r="J133" s="30"/>
      <c r="K133" s="30">
        <f t="shared" si="11"/>
        <v>163556.71051553919</v>
      </c>
      <c r="L133" s="30"/>
      <c r="M133" s="30"/>
      <c r="N133" s="31">
        <f t="shared" si="12"/>
        <v>0.55698103928550891</v>
      </c>
      <c r="O133" s="37"/>
      <c r="P133" s="37"/>
      <c r="Q133" s="37">
        <f t="shared" si="13"/>
        <v>91097.986605064143</v>
      </c>
      <c r="S133" s="35"/>
      <c r="T133" s="37"/>
      <c r="U133" s="35"/>
      <c r="V133" s="37"/>
      <c r="W133" s="44"/>
      <c r="X133" s="45"/>
      <c r="Y133" s="35"/>
      <c r="Z133" s="37"/>
    </row>
    <row r="134" spans="2:28" x14ac:dyDescent="0.25">
      <c r="B134" s="27">
        <v>45596</v>
      </c>
      <c r="C134" s="30">
        <f>Sales!C277</f>
        <v>167441</v>
      </c>
      <c r="D134" s="40">
        <f>Returns!C278</f>
        <v>86929</v>
      </c>
      <c r="E134" s="31">
        <f t="shared" ref="E134:E140" si="14">D134/C134</f>
        <v>0.51916197347125259</v>
      </c>
      <c r="F134" s="35"/>
      <c r="G134" s="35"/>
      <c r="H134" s="35">
        <f t="shared" si="10"/>
        <v>84275.004091284558</v>
      </c>
      <c r="I134" s="30"/>
      <c r="J134" s="30"/>
      <c r="K134" s="30">
        <f t="shared" si="11"/>
        <v>174855.17035364662</v>
      </c>
      <c r="L134" s="30"/>
      <c r="M134" s="30"/>
      <c r="N134" s="31">
        <f t="shared" si="12"/>
        <v>0.49981131580824112</v>
      </c>
      <c r="O134" s="37"/>
      <c r="P134" s="37"/>
      <c r="Q134" s="37">
        <f t="shared" si="13"/>
        <v>87394.592770330273</v>
      </c>
      <c r="S134" s="35"/>
      <c r="T134" s="37"/>
      <c r="U134" s="35"/>
      <c r="V134" s="37"/>
      <c r="W134" s="44"/>
      <c r="X134" s="45"/>
      <c r="Y134" s="35"/>
      <c r="Z134" s="37"/>
    </row>
    <row r="135" spans="2:28" x14ac:dyDescent="0.25">
      <c r="B135" s="27">
        <v>45626</v>
      </c>
      <c r="C135" s="30">
        <f>Sales!C278</f>
        <v>154332</v>
      </c>
      <c r="D135" s="40">
        <f>Returns!C279</f>
        <v>61927</v>
      </c>
      <c r="E135" s="31">
        <f t="shared" si="14"/>
        <v>0.40125832620584195</v>
      </c>
      <c r="F135" s="35"/>
      <c r="G135" s="35"/>
      <c r="H135" s="35">
        <f t="shared" si="10"/>
        <v>77943.063950219075</v>
      </c>
      <c r="I135" s="30"/>
      <c r="J135" s="30"/>
      <c r="K135" s="30">
        <f t="shared" si="11"/>
        <v>170646.08226325017</v>
      </c>
      <c r="L135" s="30"/>
      <c r="M135" s="30"/>
      <c r="N135" s="31">
        <f t="shared" si="12"/>
        <v>0.46584994110438038</v>
      </c>
      <c r="O135" s="37"/>
      <c r="P135" s="37"/>
      <c r="Q135" s="37">
        <f t="shared" si="13"/>
        <v>79495.467372028346</v>
      </c>
      <c r="S135" s="35"/>
      <c r="T135" s="37"/>
      <c r="U135" s="35"/>
      <c r="V135" s="37"/>
      <c r="W135" s="44"/>
      <c r="X135" s="45"/>
      <c r="Y135" s="35"/>
      <c r="Z135" s="37"/>
    </row>
    <row r="136" spans="2:28" x14ac:dyDescent="0.25">
      <c r="B136" s="27">
        <v>45657</v>
      </c>
      <c r="C136" s="30">
        <f>Sales!C279</f>
        <v>164082</v>
      </c>
      <c r="D136" s="40">
        <f>Returns!C280</f>
        <v>62567</v>
      </c>
      <c r="E136" s="31">
        <f t="shared" si="14"/>
        <v>0.38131543984105509</v>
      </c>
      <c r="F136" s="35"/>
      <c r="G136" s="35"/>
      <c r="H136" s="35">
        <f t="shared" si="10"/>
        <v>71426.987561874776</v>
      </c>
      <c r="I136" s="30"/>
      <c r="J136" s="30"/>
      <c r="K136" s="30">
        <f t="shared" si="11"/>
        <v>178828.77635709077</v>
      </c>
      <c r="L136" s="30"/>
      <c r="M136" s="30"/>
      <c r="N136" s="31">
        <f t="shared" si="12"/>
        <v>0.4170965726723237</v>
      </c>
      <c r="O136" s="37"/>
      <c r="P136" s="37"/>
      <c r="Q136" s="37">
        <f t="shared" si="13"/>
        <v>74588.869713728025</v>
      </c>
      <c r="S136" s="35"/>
      <c r="T136" s="37"/>
      <c r="U136" s="35"/>
      <c r="V136" s="37"/>
      <c r="W136" s="44"/>
      <c r="X136" s="45"/>
      <c r="Y136" s="35"/>
      <c r="Z136" s="37"/>
    </row>
    <row r="137" spans="2:28" x14ac:dyDescent="0.25">
      <c r="B137" s="27">
        <v>45688</v>
      </c>
      <c r="C137" s="30">
        <f>Sales!C280</f>
        <v>136364</v>
      </c>
      <c r="D137" s="40">
        <f>Returns!C281</f>
        <v>81462</v>
      </c>
      <c r="E137" s="31">
        <f t="shared" si="14"/>
        <v>0.59738640696958145</v>
      </c>
      <c r="F137" s="35"/>
      <c r="G137" s="35"/>
      <c r="H137" s="35">
        <f t="shared" si="10"/>
        <v>83825.411388373672</v>
      </c>
      <c r="I137" s="30"/>
      <c r="J137" s="30"/>
      <c r="K137" s="30">
        <f t="shared" si="11"/>
        <v>139056.01141326115</v>
      </c>
      <c r="L137" s="30"/>
      <c r="M137" s="30"/>
      <c r="N137" s="31">
        <f t="shared" si="12"/>
        <v>0.69921543521925167</v>
      </c>
      <c r="O137" s="37"/>
      <c r="P137" s="37"/>
      <c r="Q137" s="37">
        <f t="shared" si="13"/>
        <v>97230.109540176622</v>
      </c>
      <c r="S137" s="35"/>
      <c r="T137" s="37"/>
      <c r="U137" s="35"/>
      <c r="V137" s="37"/>
      <c r="W137" s="44"/>
      <c r="X137" s="45"/>
      <c r="Y137" s="35"/>
      <c r="Z137" s="37"/>
    </row>
    <row r="138" spans="2:28" x14ac:dyDescent="0.25">
      <c r="B138" s="27">
        <v>45716</v>
      </c>
      <c r="C138" s="30">
        <f>Sales!C281</f>
        <v>135670</v>
      </c>
      <c r="D138" s="40">
        <f>Returns!C282</f>
        <v>53409</v>
      </c>
      <c r="E138" s="31">
        <f t="shared" si="14"/>
        <v>0.39366846023439228</v>
      </c>
      <c r="F138" s="35"/>
      <c r="G138" s="35"/>
      <c r="H138" s="35">
        <f t="shared" si="10"/>
        <v>74936.377170449501</v>
      </c>
      <c r="I138" s="30"/>
      <c r="J138" s="30"/>
      <c r="K138" s="30">
        <f t="shared" si="11"/>
        <v>145167.23682908862</v>
      </c>
      <c r="L138" s="30"/>
      <c r="M138" s="30"/>
      <c r="N138" s="31">
        <f t="shared" si="12"/>
        <v>0.57125220962772616</v>
      </c>
      <c r="O138" s="37"/>
      <c r="P138" s="37"/>
      <c r="Q138" s="37">
        <f t="shared" si="13"/>
        <v>82927.10480416831</v>
      </c>
      <c r="S138" s="35"/>
      <c r="T138" s="37"/>
      <c r="U138" s="35"/>
      <c r="V138" s="37"/>
      <c r="W138" s="44"/>
      <c r="X138" s="45"/>
      <c r="Y138" s="35"/>
      <c r="Z138" s="37"/>
    </row>
    <row r="139" spans="2:28" x14ac:dyDescent="0.25">
      <c r="B139" s="27">
        <v>45747</v>
      </c>
      <c r="C139" s="30">
        <f>Sales!C282</f>
        <v>121064</v>
      </c>
      <c r="D139" s="40">
        <f>Returns!C283</f>
        <v>91061</v>
      </c>
      <c r="E139" s="31">
        <f t="shared" si="14"/>
        <v>0.75217240467851709</v>
      </c>
      <c r="F139" s="35"/>
      <c r="G139" s="35"/>
      <c r="H139" s="35">
        <f t="shared" si="10"/>
        <v>87537.653372837856</v>
      </c>
      <c r="I139" s="30"/>
      <c r="J139" s="30"/>
      <c r="K139" s="30">
        <f t="shared" si="11"/>
        <v>171371.9843111072</v>
      </c>
      <c r="L139" s="30"/>
      <c r="M139" s="30"/>
      <c r="N139" s="31">
        <f t="shared" si="12"/>
        <v>0.50269371306610522</v>
      </c>
      <c r="O139" s="37"/>
      <c r="P139" s="37"/>
      <c r="Q139" s="37">
        <f t="shared" si="13"/>
        <v>86147.619108856801</v>
      </c>
      <c r="S139" s="35"/>
      <c r="T139" s="37"/>
      <c r="U139" s="35"/>
      <c r="V139" s="37"/>
      <c r="W139" s="44"/>
      <c r="X139" s="45"/>
      <c r="Y139" s="35"/>
      <c r="Z139" s="37"/>
    </row>
    <row r="140" spans="2:28" x14ac:dyDescent="0.25">
      <c r="B140" s="27">
        <v>45777</v>
      </c>
      <c r="C140" s="30">
        <f>Sales!C283</f>
        <v>155264</v>
      </c>
      <c r="D140" s="40">
        <f>Returns!C284</f>
        <v>85579</v>
      </c>
      <c r="E140" s="31">
        <f t="shared" si="14"/>
        <v>0.5511837901896125</v>
      </c>
      <c r="F140" s="35"/>
      <c r="G140" s="35"/>
      <c r="H140" s="35">
        <f t="shared" si="10"/>
        <v>94257.347986108813</v>
      </c>
      <c r="I140" s="30"/>
      <c r="J140" s="30"/>
      <c r="K140" s="30">
        <f t="shared" si="11"/>
        <v>154825.64386046925</v>
      </c>
      <c r="L140" s="30"/>
      <c r="M140" s="30"/>
      <c r="N140" s="31">
        <f t="shared" si="12"/>
        <v>0.62190204347945821</v>
      </c>
      <c r="O140" s="37"/>
      <c r="P140" s="37"/>
      <c r="Q140" s="39">
        <f t="shared" si="13"/>
        <v>96286.384299848665</v>
      </c>
      <c r="S140" s="35"/>
      <c r="T140" s="37"/>
      <c r="U140" s="35"/>
      <c r="V140" s="37"/>
      <c r="W140" s="44"/>
      <c r="X140" s="45"/>
      <c r="Y140" s="35"/>
      <c r="Z140" s="37"/>
    </row>
    <row r="141" spans="2:28" x14ac:dyDescent="0.25">
      <c r="B141" s="27"/>
      <c r="C141" s="30"/>
      <c r="D141" s="30"/>
      <c r="E141" s="31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2:28" x14ac:dyDescent="0.25">
      <c r="B142" s="27"/>
      <c r="C142" s="30"/>
      <c r="D142" s="30"/>
      <c r="E142" s="31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S142" s="65" t="s">
        <v>64</v>
      </c>
      <c r="T142" s="65"/>
      <c r="U142" s="65" t="s">
        <v>60</v>
      </c>
      <c r="V142" s="65"/>
      <c r="W142" s="65" t="s">
        <v>61</v>
      </c>
      <c r="X142" s="65"/>
      <c r="Y142" s="65" t="s">
        <v>62</v>
      </c>
      <c r="Z142" s="65"/>
      <c r="AA142" s="65" t="s">
        <v>68</v>
      </c>
      <c r="AB142" s="65"/>
    </row>
    <row r="143" spans="2:28" x14ac:dyDescent="0.25">
      <c r="B143" s="27"/>
      <c r="C143" s="30"/>
      <c r="D143" s="30"/>
      <c r="E143" s="31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S143" s="42" t="s">
        <v>55</v>
      </c>
      <c r="T143" s="43" t="s">
        <v>63</v>
      </c>
      <c r="U143" s="42" t="s">
        <v>55</v>
      </c>
      <c r="V143" s="43" t="s">
        <v>63</v>
      </c>
      <c r="W143" s="42" t="s">
        <v>55</v>
      </c>
      <c r="X143" s="43" t="s">
        <v>63</v>
      </c>
      <c r="Y143" s="42" t="s">
        <v>55</v>
      </c>
      <c r="Z143" s="43" t="s">
        <v>63</v>
      </c>
      <c r="AA143" s="42" t="s">
        <v>55</v>
      </c>
      <c r="AB143" s="43" t="s">
        <v>63</v>
      </c>
    </row>
    <row r="144" spans="2:28" x14ac:dyDescent="0.25">
      <c r="R144" t="s">
        <v>57</v>
      </c>
      <c r="S144" s="48">
        <f>AVERAGE(S105:S116)</f>
        <v>-28643.297336472431</v>
      </c>
      <c r="T144" s="48">
        <f t="shared" ref="T144:X144" si="15">AVERAGE(T105:T116)</f>
        <v>16793.075637027388</v>
      </c>
      <c r="U144" s="48">
        <f t="shared" si="15"/>
        <v>28643.297336472431</v>
      </c>
      <c r="V144" s="48">
        <f t="shared" si="15"/>
        <v>16793.075637027388</v>
      </c>
      <c r="W144" s="49">
        <f t="shared" si="15"/>
        <v>4.2923267511954542E-2</v>
      </c>
      <c r="X144" s="49">
        <f t="shared" si="15"/>
        <v>2.5165178067637406E-2</v>
      </c>
      <c r="Y144" s="48">
        <f>SQRT(AVERAGE(Y105:Y116))</f>
        <v>28643.297336472431</v>
      </c>
      <c r="Z144" s="48">
        <f>SQRT(AVERAGE(Z105:Z116))</f>
        <v>16793.075637027388</v>
      </c>
    </row>
    <row r="145" spans="18:28" x14ac:dyDescent="0.25">
      <c r="R145" t="s">
        <v>58</v>
      </c>
      <c r="S145" s="48">
        <f t="shared" ref="S145:X145" si="16">AVERAGE(S117:S128)</f>
        <v>71344.15990597324</v>
      </c>
      <c r="T145" s="48">
        <f t="shared" si="16"/>
        <v>133902.38005928963</v>
      </c>
      <c r="U145" s="48">
        <f t="shared" si="16"/>
        <v>71344.15990597324</v>
      </c>
      <c r="V145" s="48">
        <f t="shared" si="16"/>
        <v>133902.38005928963</v>
      </c>
      <c r="W145" s="49">
        <f t="shared" si="16"/>
        <v>9.9831468875461751E-2</v>
      </c>
      <c r="X145" s="49">
        <f t="shared" si="16"/>
        <v>0.18736882324855891</v>
      </c>
      <c r="Y145" s="48">
        <f>SQRT(AVERAGE(Y117:Y128))</f>
        <v>71344.15990597324</v>
      </c>
      <c r="Z145" s="48">
        <f>SQRT(AVERAGE(Z117:Z128))</f>
        <v>133902.38005928963</v>
      </c>
    </row>
    <row r="146" spans="18:28" x14ac:dyDescent="0.25">
      <c r="R146" t="s">
        <v>59</v>
      </c>
      <c r="S146" s="56">
        <f t="shared" ref="S146:X146" si="17">AVERAGE(S129:S140)</f>
        <v>59586.610437124968</v>
      </c>
      <c r="T146" s="56">
        <f t="shared" si="17"/>
        <v>104566.15329126688</v>
      </c>
      <c r="U146" s="56">
        <f t="shared" si="17"/>
        <v>59586.610437124968</v>
      </c>
      <c r="V146" s="56">
        <f t="shared" si="17"/>
        <v>104566.15329126688</v>
      </c>
      <c r="W146" s="57">
        <f t="shared" si="17"/>
        <v>8.7571348383203337E-2</v>
      </c>
      <c r="X146" s="57">
        <f t="shared" si="17"/>
        <v>0.15367544775219805</v>
      </c>
      <c r="Y146" s="56">
        <f>SQRT(AVERAGE(Y129:Y140))</f>
        <v>59586.610437124968</v>
      </c>
      <c r="Z146" s="56">
        <f>SQRT(AVERAGE(Z129:Z140))</f>
        <v>104566.15329126688</v>
      </c>
      <c r="AA146" s="52"/>
      <c r="AB146" s="52"/>
    </row>
    <row r="147" spans="18:28" x14ac:dyDescent="0.25">
      <c r="R147" t="s">
        <v>69</v>
      </c>
      <c r="S147" s="48">
        <f>AVERAGE(S144:S146)</f>
        <v>34095.824335541925</v>
      </c>
      <c r="T147" s="48">
        <f t="shared" ref="T147:X147" si="18">AVERAGE(T144:T146)</f>
        <v>85087.202995861298</v>
      </c>
      <c r="U147" s="48">
        <f t="shared" si="18"/>
        <v>53191.355893190215</v>
      </c>
      <c r="V147" s="48">
        <f t="shared" si="18"/>
        <v>85087.202995861298</v>
      </c>
      <c r="W147" s="49">
        <f t="shared" si="18"/>
        <v>7.6775361590206537E-2</v>
      </c>
      <c r="X147" s="49">
        <f t="shared" si="18"/>
        <v>0.12206981635613146</v>
      </c>
      <c r="Y147" s="48">
        <f>AVERAGE(Y144:Y146)</f>
        <v>53191.355893190215</v>
      </c>
      <c r="Z147" s="48">
        <f>AVERAGE(Z144:Z146)</f>
        <v>85087.202995861298</v>
      </c>
      <c r="AA147" s="30">
        <f>SQRT(AVERAGE(Y105,Y117,Y129))</f>
        <v>56157.492163795738</v>
      </c>
      <c r="AB147" s="30">
        <f>SQRT(AVERAGE(Z105,Z117,Z129))</f>
        <v>98566.2808960314</v>
      </c>
    </row>
    <row r="148" spans="18:28" x14ac:dyDescent="0.25">
      <c r="R148" t="s">
        <v>70</v>
      </c>
      <c r="S148" s="48">
        <f>ABS(S147)</f>
        <v>34095.824335541925</v>
      </c>
      <c r="T148" s="48">
        <f>ABS(T147)</f>
        <v>85087.202995861298</v>
      </c>
      <c r="U148" s="48"/>
      <c r="V148" s="48"/>
      <c r="W148" s="49"/>
      <c r="X148" s="49"/>
      <c r="AA148" s="30"/>
      <c r="AB148" s="30"/>
    </row>
    <row r="149" spans="18:28" x14ac:dyDescent="0.25">
      <c r="S149" s="65" t="s">
        <v>65</v>
      </c>
      <c r="T149" s="65"/>
      <c r="U149" s="65"/>
      <c r="V149" s="65"/>
      <c r="W149" s="65"/>
      <c r="X149" s="65"/>
      <c r="Y149" s="65"/>
      <c r="Z149" s="65"/>
    </row>
    <row r="150" spans="18:28" x14ac:dyDescent="0.25">
      <c r="S150" s="65" t="s">
        <v>64</v>
      </c>
      <c r="T150" s="65"/>
      <c r="U150" s="65" t="s">
        <v>60</v>
      </c>
      <c r="V150" s="65"/>
      <c r="W150" s="65" t="s">
        <v>61</v>
      </c>
      <c r="X150" s="65"/>
      <c r="Y150" s="65" t="s">
        <v>62</v>
      </c>
      <c r="Z150" s="65"/>
      <c r="AA150" s="65" t="s">
        <v>68</v>
      </c>
      <c r="AB150" s="65"/>
    </row>
    <row r="151" spans="18:28" x14ac:dyDescent="0.25">
      <c r="S151" s="42" t="s">
        <v>55</v>
      </c>
      <c r="T151" s="43" t="s">
        <v>63</v>
      </c>
      <c r="U151" s="42" t="s">
        <v>55</v>
      </c>
      <c r="V151" s="43" t="s">
        <v>63</v>
      </c>
      <c r="W151" s="42" t="s">
        <v>55</v>
      </c>
      <c r="X151" s="43" t="s">
        <v>63</v>
      </c>
      <c r="Y151" s="42" t="s">
        <v>55</v>
      </c>
      <c r="Z151" s="43" t="s">
        <v>63</v>
      </c>
      <c r="AA151" s="42" t="s">
        <v>55</v>
      </c>
      <c r="AB151" s="43" t="s">
        <v>63</v>
      </c>
    </row>
    <row r="152" spans="18:28" x14ac:dyDescent="0.25">
      <c r="R152" t="s">
        <v>57</v>
      </c>
      <c r="S152">
        <f t="shared" ref="S152:S154" si="19">IF(ABS(S144)&lt;=ABS(T144),1,2)</f>
        <v>2</v>
      </c>
      <c r="T152">
        <f t="shared" ref="T152:T154" si="20">IF(ABS(T144)&lt;=ABS(S144),1,2)</f>
        <v>1</v>
      </c>
      <c r="U152" s="50">
        <f>RANK(U144,$U144:$V144,1)</f>
        <v>2</v>
      </c>
      <c r="V152">
        <f>RANK(V144,$U144:$V144,1)</f>
        <v>1</v>
      </c>
      <c r="W152" s="50">
        <f>RANK(W144,$W144:$X144,1)</f>
        <v>2</v>
      </c>
      <c r="X152">
        <f>RANK(X144,$W144:$X144,1)</f>
        <v>1</v>
      </c>
      <c r="Y152" s="50">
        <f>RANK(Y144,$Y144:$Z144,1)</f>
        <v>2</v>
      </c>
      <c r="Z152">
        <f>RANK(Z144,$Y144:$Z144,1)</f>
        <v>1</v>
      </c>
    </row>
    <row r="153" spans="18:28" x14ac:dyDescent="0.25">
      <c r="R153" t="s">
        <v>58</v>
      </c>
      <c r="S153">
        <f t="shared" si="19"/>
        <v>1</v>
      </c>
      <c r="T153">
        <f t="shared" si="20"/>
        <v>2</v>
      </c>
      <c r="U153" s="50">
        <f t="shared" ref="U153:V154" si="21">RANK(U145,$U145:$V145,1)</f>
        <v>1</v>
      </c>
      <c r="V153">
        <f t="shared" si="21"/>
        <v>2</v>
      </c>
      <c r="W153" s="50">
        <f t="shared" ref="W153:X154" si="22">RANK(W145,$W145:$X145,1)</f>
        <v>1</v>
      </c>
      <c r="X153">
        <f t="shared" si="22"/>
        <v>2</v>
      </c>
      <c r="Y153" s="50">
        <f t="shared" ref="Y153:Z154" si="23">RANK(Y145,$Y145:$Z145,1)</f>
        <v>1</v>
      </c>
      <c r="Z153">
        <f t="shared" si="23"/>
        <v>2</v>
      </c>
    </row>
    <row r="154" spans="18:28" x14ac:dyDescent="0.25">
      <c r="R154" t="s">
        <v>59</v>
      </c>
      <c r="S154" s="52">
        <f t="shared" si="19"/>
        <v>1</v>
      </c>
      <c r="T154" s="59">
        <f t="shared" si="20"/>
        <v>2</v>
      </c>
      <c r="U154" s="58">
        <f t="shared" si="21"/>
        <v>1</v>
      </c>
      <c r="V154" s="52">
        <f t="shared" si="21"/>
        <v>2</v>
      </c>
      <c r="W154" s="58">
        <f t="shared" si="22"/>
        <v>1</v>
      </c>
      <c r="X154" s="52">
        <f t="shared" si="22"/>
        <v>2</v>
      </c>
      <c r="Y154" s="58">
        <f t="shared" si="23"/>
        <v>1</v>
      </c>
      <c r="Z154" s="52">
        <f t="shared" si="23"/>
        <v>2</v>
      </c>
      <c r="AA154" s="52"/>
      <c r="AB154" s="52"/>
    </row>
    <row r="155" spans="18:28" x14ac:dyDescent="0.25">
      <c r="R155" t="s">
        <v>69</v>
      </c>
      <c r="S155">
        <f>IF(ABS(S147)&lt;=ABS(T147),1,2)</f>
        <v>1</v>
      </c>
      <c r="T155">
        <f>IF(ABS(T147)&lt;=ABS(S147),1,2)</f>
        <v>2</v>
      </c>
      <c r="U155">
        <f>RANK(U147,$U147:$V147,1)</f>
        <v>1</v>
      </c>
      <c r="V155">
        <f>RANK(V147,$U147:$V147,1)</f>
        <v>2</v>
      </c>
      <c r="W155">
        <f>RANK(W147,$W147:$X147,1)</f>
        <v>1</v>
      </c>
      <c r="X155">
        <f>RANK(X147,$W147:$X147,1)</f>
        <v>2</v>
      </c>
      <c r="Y155">
        <f>RANK(Y147,$Y147:$Z147,1)</f>
        <v>1</v>
      </c>
      <c r="Z155">
        <f>RANK(Z147,$Y147:$Z147,1)</f>
        <v>2</v>
      </c>
      <c r="AA155">
        <f>RANK(AA147,$AA147:$AB147,1)</f>
        <v>1</v>
      </c>
      <c r="AB155">
        <f>RANK(AB147,$AA147:$AB147,1)</f>
        <v>2</v>
      </c>
    </row>
    <row r="157" spans="18:28" x14ac:dyDescent="0.25">
      <c r="S157" s="64" t="s">
        <v>66</v>
      </c>
      <c r="T157" s="64"/>
    </row>
    <row r="158" spans="18:28" x14ac:dyDescent="0.25">
      <c r="S158" s="42" t="s">
        <v>55</v>
      </c>
      <c r="T158" s="43" t="s">
        <v>63</v>
      </c>
      <c r="V158" s="52" t="s">
        <v>67</v>
      </c>
    </row>
    <row r="159" spans="18:28" x14ac:dyDescent="0.25">
      <c r="S159" s="51">
        <f>AVERAGE(S155,U155,W155,Y155)</f>
        <v>1</v>
      </c>
      <c r="T159" s="51">
        <f>AVERAGE(T155,V155,X155,Z155)</f>
        <v>2</v>
      </c>
      <c r="V159" s="53" t="str">
        <f>IF(S159&lt;=T159,$S$158,$T$158)</f>
        <v>Returns Only</v>
      </c>
    </row>
    <row r="162" spans="19:20" x14ac:dyDescent="0.25">
      <c r="S162" s="49"/>
      <c r="T162" s="49"/>
    </row>
  </sheetData>
  <mergeCells count="23">
    <mergeCell ref="S157:T157"/>
    <mergeCell ref="AA142:AB142"/>
    <mergeCell ref="S149:Z149"/>
    <mergeCell ref="S150:T150"/>
    <mergeCell ref="U150:V150"/>
    <mergeCell ref="W150:X150"/>
    <mergeCell ref="Y150:Z150"/>
    <mergeCell ref="AA150:AB150"/>
    <mergeCell ref="S142:T142"/>
    <mergeCell ref="U142:V142"/>
    <mergeCell ref="W142:X142"/>
    <mergeCell ref="Y142:Z142"/>
    <mergeCell ref="U103:V103"/>
    <mergeCell ref="W103:X103"/>
    <mergeCell ref="Y103:Z103"/>
    <mergeCell ref="F104:H104"/>
    <mergeCell ref="O104:Q104"/>
    <mergeCell ref="S103:T103"/>
    <mergeCell ref="C2:E2"/>
    <mergeCell ref="F2:Q2"/>
    <mergeCell ref="C3:E3"/>
    <mergeCell ref="F3:H3"/>
    <mergeCell ref="I3:Q3"/>
  </mergeCells>
  <pageMargins left="0.7" right="0.7" top="0.75" bottom="0.75" header="0.3" footer="0.3"/>
  <customProperties>
    <customPr name="OrphanNamesChecke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CA0FE-C335-4442-A347-C49C00188BE2}">
  <dimension ref="B2:AB162"/>
  <sheetViews>
    <sheetView topLeftCell="H1" workbookViewId="0">
      <pane ySplit="4" topLeftCell="A137" activePane="bottomLeft" state="frozen"/>
      <selection activeCell="R159" sqref="R159"/>
      <selection pane="bottomLeft" activeCell="R159" sqref="R159"/>
    </sheetView>
  </sheetViews>
  <sheetFormatPr defaultRowHeight="15" x14ac:dyDescent="0.25"/>
  <cols>
    <col min="2" max="2" width="14.7109375" bestFit="1" customWidth="1"/>
    <col min="3" max="17" width="13" customWidth="1"/>
    <col min="18" max="18" width="22.5703125" bestFit="1" customWidth="1"/>
    <col min="19" max="19" width="13.28515625" bestFit="1" customWidth="1"/>
    <col min="20" max="20" width="12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2.140625" bestFit="1" customWidth="1"/>
    <col min="25" max="26" width="20" bestFit="1" customWidth="1"/>
    <col min="27" max="28" width="14.7109375" customWidth="1"/>
  </cols>
  <sheetData>
    <row r="2" spans="2:17" x14ac:dyDescent="0.25">
      <c r="C2" s="61" t="s">
        <v>41</v>
      </c>
      <c r="D2" s="61"/>
      <c r="E2" s="61"/>
      <c r="F2" s="61" t="s">
        <v>44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x14ac:dyDescent="0.25">
      <c r="C3" s="62"/>
      <c r="D3" s="62"/>
      <c r="E3" s="62"/>
      <c r="F3" s="63" t="s">
        <v>55</v>
      </c>
      <c r="G3" s="63"/>
      <c r="H3" s="63"/>
      <c r="I3" s="63" t="s">
        <v>56</v>
      </c>
      <c r="J3" s="63"/>
      <c r="K3" s="63"/>
      <c r="L3" s="63"/>
      <c r="M3" s="63"/>
      <c r="N3" s="63"/>
      <c r="O3" s="63"/>
      <c r="P3" s="63"/>
      <c r="Q3" s="63"/>
    </row>
    <row r="4" spans="2:17" x14ac:dyDescent="0.25">
      <c r="B4" t="s">
        <v>0</v>
      </c>
      <c r="C4" s="26" t="s">
        <v>42</v>
      </c>
      <c r="D4" s="26" t="s">
        <v>43</v>
      </c>
      <c r="E4" s="26" t="s">
        <v>45</v>
      </c>
      <c r="F4" s="26" t="s">
        <v>49</v>
      </c>
      <c r="G4" s="26" t="s">
        <v>50</v>
      </c>
      <c r="H4" s="26" t="s">
        <v>51</v>
      </c>
      <c r="I4" s="26" t="s">
        <v>46</v>
      </c>
      <c r="J4" s="26" t="s">
        <v>47</v>
      </c>
      <c r="K4" s="26" t="s">
        <v>48</v>
      </c>
      <c r="L4" s="26" t="s">
        <v>52</v>
      </c>
      <c r="M4" s="26" t="s">
        <v>53</v>
      </c>
      <c r="N4" s="26" t="s">
        <v>54</v>
      </c>
      <c r="O4" s="26" t="s">
        <v>49</v>
      </c>
      <c r="P4" s="26" t="s">
        <v>50</v>
      </c>
      <c r="Q4" s="26" t="s">
        <v>51</v>
      </c>
    </row>
    <row r="5" spans="2:17" x14ac:dyDescent="0.25">
      <c r="B5" s="27">
        <v>41670</v>
      </c>
      <c r="C5" s="30">
        <f>Sales!D148</f>
        <v>582193</v>
      </c>
      <c r="D5" s="30">
        <f>Returns!D149</f>
        <v>438521</v>
      </c>
      <c r="E5" s="31">
        <f>IFERROR(D5/C5,0)</f>
        <v>0.75322272854534489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2:17" x14ac:dyDescent="0.25">
      <c r="B6" s="27">
        <v>41698</v>
      </c>
      <c r="C6" s="30">
        <f>Sales!D149</f>
        <v>413714</v>
      </c>
      <c r="D6" s="30">
        <f>Returns!D150</f>
        <v>358296</v>
      </c>
      <c r="E6" s="31">
        <f t="shared" ref="E6:E69" si="0">IFERROR(D6/C6,0)</f>
        <v>0.86604755942511014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2:17" x14ac:dyDescent="0.25">
      <c r="B7" s="27">
        <v>41729</v>
      </c>
      <c r="C7" s="30">
        <f>Sales!D150</f>
        <v>485468</v>
      </c>
      <c r="D7" s="30">
        <f>Returns!D151</f>
        <v>465838</v>
      </c>
      <c r="E7" s="31">
        <f t="shared" si="0"/>
        <v>0.95956479108818704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2:17" x14ac:dyDescent="0.25">
      <c r="B8" s="27">
        <v>41759</v>
      </c>
      <c r="C8" s="30">
        <f>Sales!D151</f>
        <v>538531</v>
      </c>
      <c r="D8" s="30">
        <f>Returns!D152</f>
        <v>562928</v>
      </c>
      <c r="E8" s="31">
        <f t="shared" si="0"/>
        <v>1.0453028702154565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2:17" x14ac:dyDescent="0.25">
      <c r="B9" s="27">
        <v>41790</v>
      </c>
      <c r="C9" s="30">
        <f>Sales!D152</f>
        <v>566638</v>
      </c>
      <c r="D9" s="30">
        <f>Returns!D153</f>
        <v>614465</v>
      </c>
      <c r="E9" s="31">
        <f t="shared" si="0"/>
        <v>1.0844048581281172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2:17" x14ac:dyDescent="0.25">
      <c r="B10" s="27">
        <v>41820</v>
      </c>
      <c r="C10" s="30">
        <f>Sales!D153</f>
        <v>567335</v>
      </c>
      <c r="D10" s="30">
        <f>Returns!D154</f>
        <v>533763</v>
      </c>
      <c r="E10" s="31">
        <f t="shared" si="0"/>
        <v>0.94082508570773882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2:17" x14ac:dyDescent="0.25">
      <c r="B11" s="27">
        <v>41851</v>
      </c>
      <c r="C11" s="30">
        <f>Sales!D154</f>
        <v>454637</v>
      </c>
      <c r="D11" s="30">
        <f>Returns!D155</f>
        <v>622313</v>
      </c>
      <c r="E11" s="31">
        <f t="shared" si="0"/>
        <v>1.3688129210776949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2:17" x14ac:dyDescent="0.25">
      <c r="B12" s="27">
        <v>41882</v>
      </c>
      <c r="C12" s="30">
        <f>Sales!D155</f>
        <v>518324</v>
      </c>
      <c r="D12" s="30">
        <f>Returns!D156</f>
        <v>531292</v>
      </c>
      <c r="E12" s="31">
        <f t="shared" si="0"/>
        <v>1.0250191000223798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2:17" x14ac:dyDescent="0.25">
      <c r="B13" s="27">
        <v>41912</v>
      </c>
      <c r="C13" s="30">
        <f>Sales!D156</f>
        <v>423146</v>
      </c>
      <c r="D13" s="30">
        <f>Returns!D157</f>
        <v>522301</v>
      </c>
      <c r="E13" s="31">
        <f t="shared" si="0"/>
        <v>1.2343281042477066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x14ac:dyDescent="0.25">
      <c r="B14" s="27">
        <v>41943</v>
      </c>
      <c r="C14" s="30">
        <f>Sales!D157</f>
        <v>565416</v>
      </c>
      <c r="D14" s="30">
        <f>Returns!D158</f>
        <v>507878</v>
      </c>
      <c r="E14" s="31">
        <f t="shared" si="0"/>
        <v>0.89823775768637604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2:17" x14ac:dyDescent="0.25">
      <c r="B15" s="27">
        <v>41973</v>
      </c>
      <c r="C15" s="30">
        <f>Sales!D158</f>
        <v>603787</v>
      </c>
      <c r="D15" s="30">
        <f>Returns!D159</f>
        <v>379333</v>
      </c>
      <c r="E15" s="31">
        <f t="shared" si="0"/>
        <v>0.62825632217984162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2:17" x14ac:dyDescent="0.25">
      <c r="B16" s="27">
        <v>42004</v>
      </c>
      <c r="C16" s="30">
        <f>Sales!D159</f>
        <v>398185</v>
      </c>
      <c r="D16" s="30">
        <f>Returns!D160</f>
        <v>358437</v>
      </c>
      <c r="E16" s="31">
        <f t="shared" si="0"/>
        <v>0.90017705337971043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2:17" x14ac:dyDescent="0.25">
      <c r="B17" s="27">
        <v>42035</v>
      </c>
      <c r="C17" s="30">
        <f>Sales!D160</f>
        <v>536278</v>
      </c>
      <c r="D17" s="30">
        <f>Returns!D161</f>
        <v>367956</v>
      </c>
      <c r="E17" s="31">
        <f t="shared" si="0"/>
        <v>0.68612920910423325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7" x14ac:dyDescent="0.25">
      <c r="B18" s="27">
        <v>42063</v>
      </c>
      <c r="C18" s="30">
        <f>Sales!D161</f>
        <v>473143</v>
      </c>
      <c r="D18" s="30">
        <f>Returns!D162</f>
        <v>376231</v>
      </c>
      <c r="E18" s="31">
        <f t="shared" si="0"/>
        <v>0.79517397488708486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2:17" x14ac:dyDescent="0.25">
      <c r="B19" s="27">
        <v>42094</v>
      </c>
      <c r="C19" s="30">
        <f>Sales!D162</f>
        <v>413902</v>
      </c>
      <c r="D19" s="30">
        <f>Returns!D163</f>
        <v>489431</v>
      </c>
      <c r="E19" s="31">
        <f t="shared" si="0"/>
        <v>1.1824803939096695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2:17" x14ac:dyDescent="0.25">
      <c r="B20" s="27">
        <v>42124</v>
      </c>
      <c r="C20" s="30">
        <f>Sales!D163</f>
        <v>344864</v>
      </c>
      <c r="D20" s="30">
        <f>Returns!D164</f>
        <v>545735</v>
      </c>
      <c r="E20" s="31">
        <f t="shared" si="0"/>
        <v>1.5824643917602301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2:17" x14ac:dyDescent="0.25">
      <c r="B21" s="27">
        <v>42155</v>
      </c>
      <c r="C21" s="30">
        <f>Sales!D164</f>
        <v>409825</v>
      </c>
      <c r="D21" s="30">
        <f>Returns!D165</f>
        <v>527170</v>
      </c>
      <c r="E21" s="31">
        <f t="shared" si="0"/>
        <v>1.2863295308973342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2:17" x14ac:dyDescent="0.25">
      <c r="B22" s="27">
        <v>42185</v>
      </c>
      <c r="C22" s="30">
        <f>Sales!D165</f>
        <v>532244</v>
      </c>
      <c r="D22" s="30">
        <f>Returns!D166</f>
        <v>562799</v>
      </c>
      <c r="E22" s="31">
        <f t="shared" si="0"/>
        <v>1.0574078805961176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2:17" x14ac:dyDescent="0.25">
      <c r="B23" s="27">
        <v>42216</v>
      </c>
      <c r="C23" s="30">
        <f>Sales!D166</f>
        <v>454630</v>
      </c>
      <c r="D23" s="30">
        <f>Returns!D167</f>
        <v>567533</v>
      </c>
      <c r="E23" s="31">
        <f t="shared" si="0"/>
        <v>1.2483404086839849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2:17" x14ac:dyDescent="0.25">
      <c r="B24" s="28">
        <v>42247</v>
      </c>
      <c r="C24" s="30">
        <f>Sales!D167</f>
        <v>420413</v>
      </c>
      <c r="D24" s="30">
        <f>Returns!D168</f>
        <v>539290</v>
      </c>
      <c r="E24" s="31">
        <f t="shared" si="0"/>
        <v>1.2827624264711128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2:17" x14ac:dyDescent="0.25">
      <c r="B25" s="28">
        <v>42277</v>
      </c>
      <c r="C25" s="30">
        <f>Sales!D168</f>
        <v>429409</v>
      </c>
      <c r="D25" s="30">
        <f>Returns!D169</f>
        <v>508791</v>
      </c>
      <c r="E25" s="31">
        <f t="shared" si="0"/>
        <v>1.184863381997117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7" x14ac:dyDescent="0.25">
      <c r="B26" s="28">
        <v>42308</v>
      </c>
      <c r="C26" s="30">
        <f>Sales!D169</f>
        <v>419207</v>
      </c>
      <c r="D26" s="30">
        <f>Returns!D170</f>
        <v>466551</v>
      </c>
      <c r="E26" s="31">
        <f t="shared" si="0"/>
        <v>1.1129370454214744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2:17" x14ac:dyDescent="0.25">
      <c r="B27" s="28">
        <v>42338</v>
      </c>
      <c r="C27" s="30">
        <f>Sales!D170</f>
        <v>415355</v>
      </c>
      <c r="D27" s="30">
        <f>Returns!D171</f>
        <v>378897</v>
      </c>
      <c r="E27" s="31">
        <f t="shared" si="0"/>
        <v>0.91222448267144973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x14ac:dyDescent="0.25">
      <c r="B28" s="28">
        <v>42369</v>
      </c>
      <c r="C28" s="30">
        <f>Sales!D171</f>
        <v>254035</v>
      </c>
      <c r="D28" s="30">
        <f>Returns!D172</f>
        <v>342952</v>
      </c>
      <c r="E28" s="31">
        <f t="shared" si="0"/>
        <v>1.3500186982108764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2:17" x14ac:dyDescent="0.25">
      <c r="B29" s="27">
        <v>42400</v>
      </c>
      <c r="C29" s="30">
        <f>Sales!D172</f>
        <v>465202</v>
      </c>
      <c r="D29" s="30">
        <f>Returns!D173</f>
        <v>342582</v>
      </c>
      <c r="E29" s="31">
        <f t="shared" si="0"/>
        <v>0.73641557860886242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7" x14ac:dyDescent="0.25">
      <c r="B30" s="27">
        <v>42429</v>
      </c>
      <c r="C30" s="30">
        <f>Sales!D173</f>
        <v>399281</v>
      </c>
      <c r="D30" s="30">
        <f>Returns!D174</f>
        <v>413399</v>
      </c>
      <c r="E30" s="31">
        <f t="shared" si="0"/>
        <v>1.0353585570062187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2:17" x14ac:dyDescent="0.25">
      <c r="B31" s="27">
        <v>42460</v>
      </c>
      <c r="C31" s="30">
        <f>Sales!D174</f>
        <v>460951</v>
      </c>
      <c r="D31" s="30">
        <f>Returns!D175</f>
        <v>406760</v>
      </c>
      <c r="E31" s="31">
        <f t="shared" si="0"/>
        <v>0.88243652796067262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17" x14ac:dyDescent="0.25">
      <c r="B32" s="27">
        <v>42490</v>
      </c>
      <c r="C32" s="30">
        <f>Sales!D175</f>
        <v>448731</v>
      </c>
      <c r="D32" s="30">
        <f>Returns!D176</f>
        <v>486019</v>
      </c>
      <c r="E32" s="31">
        <f t="shared" si="0"/>
        <v>1.083096554505929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2:17" x14ac:dyDescent="0.25">
      <c r="B33" s="27">
        <v>42521</v>
      </c>
      <c r="C33" s="30">
        <f>Sales!D176</f>
        <v>536793</v>
      </c>
      <c r="D33" s="30">
        <f>Returns!D177</f>
        <v>469343</v>
      </c>
      <c r="E33" s="31">
        <f t="shared" si="0"/>
        <v>0.87434634952393198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2:17" x14ac:dyDescent="0.25">
      <c r="B34" s="27">
        <v>42551</v>
      </c>
      <c r="C34" s="30">
        <f>Sales!D177</f>
        <v>619239</v>
      </c>
      <c r="D34" s="30">
        <f>Returns!D178</f>
        <v>456899</v>
      </c>
      <c r="E34" s="31">
        <f t="shared" si="0"/>
        <v>0.73783950946242083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2:17" x14ac:dyDescent="0.25">
      <c r="B35" s="27">
        <v>42582</v>
      </c>
      <c r="C35" s="30">
        <f>Sales!D178</f>
        <v>556815</v>
      </c>
      <c r="D35" s="30">
        <f>Returns!D179</f>
        <v>423816</v>
      </c>
      <c r="E35" s="31">
        <f t="shared" si="0"/>
        <v>0.76114328816572829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2:17" x14ac:dyDescent="0.25">
      <c r="B36" s="27">
        <v>42613</v>
      </c>
      <c r="C36" s="30">
        <f>Sales!D179</f>
        <v>498949</v>
      </c>
      <c r="D36" s="30">
        <f>Returns!D180</f>
        <v>488571</v>
      </c>
      <c r="E36" s="31">
        <f t="shared" si="0"/>
        <v>0.97920027898642947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2:17" x14ac:dyDescent="0.25">
      <c r="B37" s="27">
        <v>42643</v>
      </c>
      <c r="C37" s="30">
        <f>Sales!D180</f>
        <v>417391</v>
      </c>
      <c r="D37" s="30">
        <f>Returns!D181</f>
        <v>411737</v>
      </c>
      <c r="E37" s="31">
        <f t="shared" si="0"/>
        <v>0.98645394845600409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x14ac:dyDescent="0.25">
      <c r="B38" s="27">
        <v>42674</v>
      </c>
      <c r="C38" s="30">
        <f>Sales!D181</f>
        <v>534602</v>
      </c>
      <c r="D38" s="30">
        <f>Returns!D182</f>
        <v>358013</v>
      </c>
      <c r="E38" s="31">
        <f t="shared" si="0"/>
        <v>0.6696813704400657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2:17" x14ac:dyDescent="0.25">
      <c r="B39" s="27">
        <v>42704</v>
      </c>
      <c r="C39" s="30">
        <f>Sales!D182</f>
        <v>501598</v>
      </c>
      <c r="D39" s="30">
        <f>Returns!D183</f>
        <v>331200</v>
      </c>
      <c r="E39" s="31">
        <f t="shared" si="0"/>
        <v>0.66028971407382009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2:17" x14ac:dyDescent="0.25">
      <c r="B40" s="27">
        <v>42735</v>
      </c>
      <c r="C40" s="30">
        <f>Sales!D183</f>
        <v>0</v>
      </c>
      <c r="D40" s="30">
        <f>Returns!D184</f>
        <v>266472</v>
      </c>
      <c r="E40" s="31">
        <f t="shared" si="0"/>
        <v>0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2:17" x14ac:dyDescent="0.25">
      <c r="B41" s="27">
        <v>42766</v>
      </c>
      <c r="C41" s="30">
        <f>Sales!D184</f>
        <v>605038</v>
      </c>
      <c r="D41" s="30">
        <f>Returns!D185</f>
        <v>313207</v>
      </c>
      <c r="E41" s="31">
        <f t="shared" si="0"/>
        <v>0.51766500616490208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2:17" x14ac:dyDescent="0.25">
      <c r="B42" s="27">
        <v>42794</v>
      </c>
      <c r="C42" s="30">
        <f>Sales!D185</f>
        <v>391353</v>
      </c>
      <c r="D42" s="30">
        <f>Returns!D186</f>
        <v>284471</v>
      </c>
      <c r="E42" s="31">
        <f t="shared" si="0"/>
        <v>0.72689106765503264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2:17" x14ac:dyDescent="0.25">
      <c r="B43" s="27">
        <v>42825</v>
      </c>
      <c r="C43" s="30">
        <f>Sales!D186</f>
        <v>554856</v>
      </c>
      <c r="D43" s="30">
        <f>Returns!D187</f>
        <v>307579</v>
      </c>
      <c r="E43" s="31">
        <f t="shared" si="0"/>
        <v>0.55434022521158643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2:17" x14ac:dyDescent="0.25">
      <c r="B44" s="27">
        <v>42855</v>
      </c>
      <c r="C44" s="30">
        <f>Sales!D187</f>
        <v>0</v>
      </c>
      <c r="D44" s="30">
        <f>Returns!D188</f>
        <v>366390</v>
      </c>
      <c r="E44" s="31">
        <f t="shared" si="0"/>
        <v>0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7" x14ac:dyDescent="0.25">
      <c r="B45" s="27">
        <v>42886</v>
      </c>
      <c r="C45" s="30">
        <f>Sales!D188</f>
        <v>455232</v>
      </c>
      <c r="D45" s="30">
        <f>Returns!D189</f>
        <v>408757</v>
      </c>
      <c r="E45" s="31">
        <f t="shared" si="0"/>
        <v>0.89790919794742019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x14ac:dyDescent="0.25">
      <c r="B46" s="27">
        <v>42916</v>
      </c>
      <c r="C46" s="30">
        <f>Sales!D189</f>
        <v>515526</v>
      </c>
      <c r="D46" s="30">
        <f>Returns!D190</f>
        <v>407712</v>
      </c>
      <c r="E46" s="31">
        <f t="shared" si="0"/>
        <v>0.79086602809557616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7" x14ac:dyDescent="0.25">
      <c r="B47" s="27">
        <v>42947</v>
      </c>
      <c r="C47" s="30">
        <f>Sales!D190</f>
        <v>452963</v>
      </c>
      <c r="D47" s="30">
        <f>Returns!D191</f>
        <v>420727</v>
      </c>
      <c r="E47" s="31">
        <f t="shared" si="0"/>
        <v>0.9288330393431693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7" x14ac:dyDescent="0.25">
      <c r="B48" s="27">
        <v>42978</v>
      </c>
      <c r="C48" s="30">
        <f>Sales!D191</f>
        <v>498765</v>
      </c>
      <c r="D48" s="30">
        <f>Returns!D192</f>
        <v>416241</v>
      </c>
      <c r="E48" s="31">
        <f t="shared" si="0"/>
        <v>0.83454332200535319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2:17" x14ac:dyDescent="0.25">
      <c r="B49" s="27">
        <v>43008</v>
      </c>
      <c r="C49" s="30">
        <f>Sales!D192</f>
        <v>335424</v>
      </c>
      <c r="D49" s="30">
        <f>Returns!D193</f>
        <v>343295</v>
      </c>
      <c r="E49" s="31">
        <f t="shared" si="0"/>
        <v>1.0234658223621447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2:17" x14ac:dyDescent="0.25">
      <c r="B50" s="27">
        <v>43039</v>
      </c>
      <c r="C50" s="30">
        <f>Sales!D193</f>
        <v>366083</v>
      </c>
      <c r="D50" s="30">
        <f>Returns!D194</f>
        <v>324678</v>
      </c>
      <c r="E50" s="31">
        <f t="shared" si="0"/>
        <v>0.88689723368744244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2:17" x14ac:dyDescent="0.25">
      <c r="B51" s="27">
        <v>43069</v>
      </c>
      <c r="C51" s="30">
        <f>Sales!D194</f>
        <v>380382</v>
      </c>
      <c r="D51" s="30">
        <f>Returns!D195</f>
        <v>258934</v>
      </c>
      <c r="E51" s="31">
        <f t="shared" si="0"/>
        <v>0.68072095945654632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2:17" x14ac:dyDescent="0.25">
      <c r="B52" s="27">
        <v>43100</v>
      </c>
      <c r="C52" s="30">
        <f>Sales!D195</f>
        <v>308445</v>
      </c>
      <c r="D52" s="30">
        <f>Returns!D196</f>
        <v>248612</v>
      </c>
      <c r="E52" s="31">
        <f t="shared" si="0"/>
        <v>0.80601728022824171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2:17" x14ac:dyDescent="0.25">
      <c r="B53" s="27">
        <v>43131</v>
      </c>
      <c r="C53" s="30">
        <f>Sales!D196</f>
        <v>361325</v>
      </c>
      <c r="D53" s="30">
        <f>Returns!D197</f>
        <v>258460</v>
      </c>
      <c r="E53" s="31">
        <f t="shared" si="0"/>
        <v>0.71531169999308097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2:17" x14ac:dyDescent="0.25">
      <c r="B54" s="27">
        <v>43159</v>
      </c>
      <c r="C54" s="30">
        <f>Sales!D197</f>
        <v>328890</v>
      </c>
      <c r="D54" s="30">
        <f>Returns!D198</f>
        <v>196142</v>
      </c>
      <c r="E54" s="31">
        <f t="shared" si="0"/>
        <v>0.5963756879199732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2:17" x14ac:dyDescent="0.25">
      <c r="B55" s="27">
        <v>43190</v>
      </c>
      <c r="C55" s="30">
        <f>Sales!D198</f>
        <v>332129</v>
      </c>
      <c r="D55" s="30">
        <f>Returns!D199</f>
        <v>292695</v>
      </c>
      <c r="E55" s="31">
        <f t="shared" si="0"/>
        <v>0.88126902498727899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2:17" x14ac:dyDescent="0.25">
      <c r="B56" s="27">
        <v>43220</v>
      </c>
      <c r="C56" s="30">
        <f>Sales!D199</f>
        <v>451602</v>
      </c>
      <c r="D56" s="30">
        <f>Returns!D200</f>
        <v>313870</v>
      </c>
      <c r="E56" s="31">
        <f t="shared" si="0"/>
        <v>0.69501463678194519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2:17" x14ac:dyDescent="0.25">
      <c r="B57" s="27">
        <v>43251</v>
      </c>
      <c r="C57" s="30">
        <f>Sales!D200</f>
        <v>365165</v>
      </c>
      <c r="D57" s="30">
        <f>Returns!D201</f>
        <v>443998</v>
      </c>
      <c r="E57" s="31">
        <f t="shared" si="0"/>
        <v>1.2158832308682377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7" x14ac:dyDescent="0.25">
      <c r="B58" s="27">
        <v>43281</v>
      </c>
      <c r="C58" s="30">
        <f>Sales!D201</f>
        <v>415982</v>
      </c>
      <c r="D58" s="30">
        <f>Returns!D202</f>
        <v>350875</v>
      </c>
      <c r="E58" s="31">
        <f t="shared" si="0"/>
        <v>0.84348601622185571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7" x14ac:dyDescent="0.25">
      <c r="B59" s="27">
        <v>43312</v>
      </c>
      <c r="C59" s="30">
        <f>Sales!D202</f>
        <v>393921</v>
      </c>
      <c r="D59" s="30">
        <f>Returns!D203</f>
        <v>342030</v>
      </c>
      <c r="E59" s="31">
        <f t="shared" si="0"/>
        <v>0.86827054155528649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7" x14ac:dyDescent="0.25">
      <c r="B60" s="27">
        <v>43343</v>
      </c>
      <c r="C60" s="30">
        <f>Sales!D203</f>
        <v>361385</v>
      </c>
      <c r="D60" s="30">
        <f>Returns!D204</f>
        <v>349380</v>
      </c>
      <c r="E60" s="31">
        <f t="shared" si="0"/>
        <v>0.96678058026758162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7" x14ac:dyDescent="0.25">
      <c r="B61" s="27">
        <v>43373</v>
      </c>
      <c r="C61" s="30">
        <f>Sales!D204</f>
        <v>284030</v>
      </c>
      <c r="D61" s="30">
        <f>Returns!D205</f>
        <v>261242</v>
      </c>
      <c r="E61" s="31">
        <f t="shared" si="0"/>
        <v>0.91976903848185054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2:17" x14ac:dyDescent="0.25">
      <c r="B62" s="27">
        <v>43404</v>
      </c>
      <c r="C62" s="30">
        <f>Sales!D205</f>
        <v>354066</v>
      </c>
      <c r="D62" s="30">
        <f>Returns!D206</f>
        <v>282193</v>
      </c>
      <c r="E62" s="31">
        <f t="shared" si="0"/>
        <v>0.79700677274858356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2:17" x14ac:dyDescent="0.25">
      <c r="B63" s="27">
        <v>43434</v>
      </c>
      <c r="C63" s="30">
        <f>Sales!D206</f>
        <v>230806</v>
      </c>
      <c r="D63" s="30">
        <f>Returns!D207</f>
        <v>196499</v>
      </c>
      <c r="E63" s="31">
        <f t="shared" si="0"/>
        <v>0.85136001663734917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2:17" x14ac:dyDescent="0.25">
      <c r="B64" s="27">
        <v>43465</v>
      </c>
      <c r="C64" s="30">
        <f>Sales!D207</f>
        <v>268571</v>
      </c>
      <c r="D64" s="30">
        <f>Returns!D208</f>
        <v>219000</v>
      </c>
      <c r="E64" s="31">
        <f t="shared" si="0"/>
        <v>0.81542683312792519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2:17" x14ac:dyDescent="0.25">
      <c r="B65" s="27">
        <v>43496</v>
      </c>
      <c r="C65" s="30">
        <f>Sales!D208</f>
        <v>260759</v>
      </c>
      <c r="D65" s="30">
        <f>Returns!D209</f>
        <v>217421</v>
      </c>
      <c r="E65" s="31">
        <f t="shared" si="0"/>
        <v>0.83380055913698092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2:17" x14ac:dyDescent="0.25">
      <c r="B66" s="27">
        <v>43524</v>
      </c>
      <c r="C66" s="30">
        <f>Sales!D209</f>
        <v>227711</v>
      </c>
      <c r="D66" s="30">
        <f>Returns!D210</f>
        <v>146615</v>
      </c>
      <c r="E66" s="31">
        <f t="shared" si="0"/>
        <v>0.64386437194514101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2:17" x14ac:dyDescent="0.25">
      <c r="B67" s="27">
        <v>43555</v>
      </c>
      <c r="C67" s="30">
        <f>Sales!D210</f>
        <v>247797</v>
      </c>
      <c r="D67" s="30">
        <f>Returns!D211</f>
        <v>250046</v>
      </c>
      <c r="E67" s="31">
        <f t="shared" si="0"/>
        <v>1.009075977513852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2:17" x14ac:dyDescent="0.25">
      <c r="B68" s="27">
        <v>43585</v>
      </c>
      <c r="C68" s="30">
        <f>Sales!D211</f>
        <v>280460</v>
      </c>
      <c r="D68" s="30">
        <f>Returns!D212</f>
        <v>269634</v>
      </c>
      <c r="E68" s="31">
        <f t="shared" si="0"/>
        <v>0.96139913000071309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2:17" x14ac:dyDescent="0.25">
      <c r="B69" s="27">
        <v>43616</v>
      </c>
      <c r="C69" s="30">
        <f>Sales!D212</f>
        <v>879353</v>
      </c>
      <c r="D69" s="30">
        <f>Returns!D213</f>
        <v>251985</v>
      </c>
      <c r="E69" s="31">
        <f t="shared" si="0"/>
        <v>0.28655727563333494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2:17" x14ac:dyDescent="0.25">
      <c r="B70" s="27">
        <v>43646</v>
      </c>
      <c r="C70" s="30">
        <f>Sales!D213</f>
        <v>-291114</v>
      </c>
      <c r="D70" s="30">
        <f>Returns!D214</f>
        <v>265113</v>
      </c>
      <c r="E70" s="31">
        <f t="shared" ref="E70:E133" si="1">IFERROR(D70/C70,0)</f>
        <v>-0.91068447412353926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2:17" x14ac:dyDescent="0.25">
      <c r="B71" s="27">
        <v>43677</v>
      </c>
      <c r="C71" s="30">
        <f>Sales!D214</f>
        <v>-30278</v>
      </c>
      <c r="D71" s="30">
        <f>Returns!D215</f>
        <v>277746</v>
      </c>
      <c r="E71" s="31">
        <f t="shared" si="1"/>
        <v>-9.1731950591188323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2:17" x14ac:dyDescent="0.25">
      <c r="B72" s="27">
        <v>43708</v>
      </c>
      <c r="C72" s="30">
        <f>Sales!D215</f>
        <v>292385</v>
      </c>
      <c r="D72" s="30">
        <f>Returns!D216</f>
        <v>285697</v>
      </c>
      <c r="E72" s="31">
        <f t="shared" si="1"/>
        <v>0.97712604955794591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x14ac:dyDescent="0.25">
      <c r="B73" s="27">
        <v>43738</v>
      </c>
      <c r="C73" s="30">
        <f>Sales!D216</f>
        <v>296484</v>
      </c>
      <c r="D73" s="30">
        <f>Returns!D217</f>
        <v>240680</v>
      </c>
      <c r="E73" s="31">
        <f t="shared" si="1"/>
        <v>0.81178073690317187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2:17" x14ac:dyDescent="0.25">
      <c r="B74" s="27">
        <v>43769</v>
      </c>
      <c r="C74" s="30">
        <f>Sales!D217</f>
        <v>333360</v>
      </c>
      <c r="D74" s="30">
        <f>Returns!D218</f>
        <v>239130</v>
      </c>
      <c r="E74" s="31">
        <f t="shared" si="1"/>
        <v>0.71733261339092869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2:17" x14ac:dyDescent="0.25">
      <c r="B75" s="27">
        <v>43799</v>
      </c>
      <c r="C75" s="30">
        <f>Sales!D218</f>
        <v>286671</v>
      </c>
      <c r="D75" s="30">
        <f>Returns!D219</f>
        <v>214225</v>
      </c>
      <c r="E75" s="31">
        <f t="shared" si="1"/>
        <v>0.74728521545604543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2:17" x14ac:dyDescent="0.25">
      <c r="B76" s="27">
        <v>43830</v>
      </c>
      <c r="C76" s="30">
        <f>Sales!D219</f>
        <v>310158</v>
      </c>
      <c r="D76" s="30">
        <f>Returns!D220</f>
        <v>160780</v>
      </c>
      <c r="E76" s="31">
        <f t="shared" si="1"/>
        <v>0.5183809542233313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2:17" x14ac:dyDescent="0.25">
      <c r="B77" s="27">
        <v>43861</v>
      </c>
      <c r="C77" s="30">
        <f>Sales!D220</f>
        <v>244463</v>
      </c>
      <c r="D77" s="30">
        <f>Returns!D221</f>
        <v>218595</v>
      </c>
      <c r="E77" s="31">
        <f t="shared" si="1"/>
        <v>0.89418439600266708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2:17" x14ac:dyDescent="0.25">
      <c r="B78" s="27">
        <v>43890</v>
      </c>
      <c r="C78" s="30">
        <f>Sales!D221</f>
        <v>343835</v>
      </c>
      <c r="D78" s="30">
        <f>Returns!D222</f>
        <v>200834</v>
      </c>
      <c r="E78" s="31">
        <f t="shared" si="1"/>
        <v>0.5840999316532639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2:17" x14ac:dyDescent="0.25">
      <c r="B79" s="29">
        <v>43921</v>
      </c>
      <c r="C79" s="30">
        <f>Sales!D222</f>
        <v>343101</v>
      </c>
      <c r="D79" s="30">
        <f>Returns!D223</f>
        <v>229606.51765617894</v>
      </c>
      <c r="E79" s="31">
        <f t="shared" si="1"/>
        <v>0.66920970109728317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2:17" x14ac:dyDescent="0.25">
      <c r="B80" s="29">
        <v>43951</v>
      </c>
      <c r="C80" s="30">
        <f>Sales!D223</f>
        <v>287372</v>
      </c>
      <c r="D80" s="30">
        <f>Returns!D224</f>
        <v>297902.53943405632</v>
      </c>
      <c r="E80" s="31">
        <f t="shared" si="1"/>
        <v>1.0366442779187128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2:17" x14ac:dyDescent="0.25">
      <c r="B81" s="29">
        <v>43982</v>
      </c>
      <c r="C81" s="30">
        <f>Sales!D224</f>
        <v>201824</v>
      </c>
      <c r="D81" s="30">
        <f>Returns!D225</f>
        <v>258406.69873896125</v>
      </c>
      <c r="E81" s="31">
        <f t="shared" si="1"/>
        <v>1.2803566411277214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2:17" x14ac:dyDescent="0.25">
      <c r="B82" s="29">
        <v>44012</v>
      </c>
      <c r="C82" s="30">
        <f>Sales!D225</f>
        <v>274448</v>
      </c>
      <c r="D82" s="30">
        <f>Returns!D226</f>
        <v>207379.90977897725</v>
      </c>
      <c r="E82" s="31">
        <f t="shared" si="1"/>
        <v>0.75562550930951311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2:17" x14ac:dyDescent="0.25">
      <c r="B83" s="29">
        <v>44043</v>
      </c>
      <c r="C83" s="30">
        <f>Sales!D226</f>
        <v>294808</v>
      </c>
      <c r="D83" s="30">
        <f>Returns!D227</f>
        <v>263547.46905534499</v>
      </c>
      <c r="E83" s="31">
        <f t="shared" si="1"/>
        <v>0.89396308463591556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2:17" x14ac:dyDescent="0.25">
      <c r="B84" s="29">
        <v>44074</v>
      </c>
      <c r="C84" s="30">
        <f>Sales!D227</f>
        <v>294542</v>
      </c>
      <c r="D84" s="30">
        <f>Returns!D228</f>
        <v>253387.86533648131</v>
      </c>
      <c r="E84" s="31">
        <f t="shared" si="1"/>
        <v>0.86027753371838755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2:17" x14ac:dyDescent="0.25">
      <c r="B85" s="27">
        <v>44104</v>
      </c>
      <c r="C85" s="30">
        <f>Sales!D228</f>
        <v>245166</v>
      </c>
      <c r="D85" s="30">
        <f>Returns!D229</f>
        <v>271550</v>
      </c>
      <c r="E85" s="31">
        <f t="shared" si="1"/>
        <v>1.107616879991516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2:17" x14ac:dyDescent="0.25">
      <c r="B86" s="27">
        <v>44135</v>
      </c>
      <c r="C86" s="30">
        <f>Sales!D229</f>
        <v>295919</v>
      </c>
      <c r="D86" s="30">
        <f>Returns!D230</f>
        <v>235350</v>
      </c>
      <c r="E86" s="31">
        <f t="shared" si="1"/>
        <v>0.79531898931802281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2:17" x14ac:dyDescent="0.25">
      <c r="B87" s="27">
        <v>44165</v>
      </c>
      <c r="C87" s="30">
        <f>Sales!D230</f>
        <v>307722</v>
      </c>
      <c r="D87" s="30">
        <f>Returns!D231</f>
        <v>176757</v>
      </c>
      <c r="E87" s="31">
        <f t="shared" si="1"/>
        <v>0.57440481993487624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2:17" x14ac:dyDescent="0.25">
      <c r="B88" s="27">
        <v>44196</v>
      </c>
      <c r="C88" s="30">
        <f>Sales!D231</f>
        <v>219109</v>
      </c>
      <c r="D88" s="30">
        <f>Returns!D232</f>
        <v>166422</v>
      </c>
      <c r="E88" s="31">
        <f t="shared" si="1"/>
        <v>0.75953977244202653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2:17" x14ac:dyDescent="0.25">
      <c r="B89" s="27">
        <v>44227</v>
      </c>
      <c r="C89" s="30">
        <f>Sales!D232</f>
        <v>253219</v>
      </c>
      <c r="D89" s="30">
        <f>Returns!D233</f>
        <v>198842</v>
      </c>
      <c r="E89" s="31">
        <f t="shared" si="1"/>
        <v>0.78525703047559625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2:17" x14ac:dyDescent="0.25">
      <c r="B90" s="27">
        <v>44255</v>
      </c>
      <c r="C90" s="30">
        <f>Sales!D233</f>
        <v>194089</v>
      </c>
      <c r="D90" s="30">
        <f>Returns!D234</f>
        <v>151014</v>
      </c>
      <c r="E90" s="31">
        <f t="shared" si="1"/>
        <v>0.77806573273086055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2:17" x14ac:dyDescent="0.25">
      <c r="B91" s="27">
        <v>44286</v>
      </c>
      <c r="C91" s="30">
        <f>Sales!D234</f>
        <v>286797</v>
      </c>
      <c r="D91" s="30">
        <f>Returns!D235</f>
        <v>234713</v>
      </c>
      <c r="E91" s="31">
        <f t="shared" si="1"/>
        <v>0.81839419519729983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2:17" x14ac:dyDescent="0.25">
      <c r="B92" s="27">
        <v>44316</v>
      </c>
      <c r="C92" s="30">
        <f>Sales!D235</f>
        <v>221317</v>
      </c>
      <c r="D92" s="30">
        <f>Returns!D236</f>
        <v>247852</v>
      </c>
      <c r="E92" s="31">
        <f t="shared" si="1"/>
        <v>1.1198958959320793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2:17" x14ac:dyDescent="0.25">
      <c r="B93" s="27">
        <v>44347</v>
      </c>
      <c r="C93" s="30">
        <f>Sales!D236</f>
        <v>265154</v>
      </c>
      <c r="D93" s="30">
        <f>Returns!D237</f>
        <v>236864</v>
      </c>
      <c r="E93" s="31">
        <f t="shared" si="1"/>
        <v>0.89330728557743799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2:17" x14ac:dyDescent="0.25">
      <c r="B94" s="27">
        <v>44377</v>
      </c>
      <c r="C94" s="30">
        <f>Sales!D237</f>
        <v>252725</v>
      </c>
      <c r="D94" s="30">
        <f>Returns!D238</f>
        <v>236053</v>
      </c>
      <c r="E94" s="31">
        <f t="shared" si="1"/>
        <v>0.93403106143040859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2:17" x14ac:dyDescent="0.25">
      <c r="B95" s="27">
        <v>44408</v>
      </c>
      <c r="C95" s="30">
        <f>Sales!D238</f>
        <v>179028</v>
      </c>
      <c r="D95" s="30">
        <f>Returns!D239</f>
        <v>265608</v>
      </c>
      <c r="E95" s="31">
        <f t="shared" si="1"/>
        <v>1.4836115021114016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2:17" x14ac:dyDescent="0.25">
      <c r="B96" s="27">
        <v>44439</v>
      </c>
      <c r="C96" s="30">
        <f>Sales!D239</f>
        <v>194661</v>
      </c>
      <c r="D96" s="30">
        <f>Returns!D240</f>
        <v>246234</v>
      </c>
      <c r="E96" s="31">
        <f t="shared" si="1"/>
        <v>1.2649375067424908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2:26" x14ac:dyDescent="0.25">
      <c r="B97" s="27">
        <v>44469</v>
      </c>
      <c r="C97" s="30">
        <f>Sales!D240</f>
        <v>213247</v>
      </c>
      <c r="D97" s="30">
        <f>Returns!D241</f>
        <v>182958</v>
      </c>
      <c r="E97" s="31">
        <f t="shared" si="1"/>
        <v>0.85796283183350763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2:26" x14ac:dyDescent="0.25">
      <c r="B98" s="27">
        <v>44500</v>
      </c>
      <c r="C98" s="30">
        <f>Sales!D241</f>
        <v>246361</v>
      </c>
      <c r="D98" s="30">
        <f>Returns!D242</f>
        <v>204107</v>
      </c>
      <c r="E98" s="31">
        <f t="shared" si="1"/>
        <v>0.82848746351898228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2:26" x14ac:dyDescent="0.25">
      <c r="B99" s="27">
        <v>44530</v>
      </c>
      <c r="C99" s="30">
        <f>Sales!D242</f>
        <v>279885</v>
      </c>
      <c r="D99" s="30">
        <f>Returns!D243</f>
        <v>155316</v>
      </c>
      <c r="E99" s="31">
        <f t="shared" si="1"/>
        <v>0.55492791682298082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2:26" x14ac:dyDescent="0.25">
      <c r="B100" s="27">
        <v>44561</v>
      </c>
      <c r="C100" s="30">
        <f>Sales!D243</f>
        <v>230686</v>
      </c>
      <c r="D100" s="30">
        <f>Returns!D244</f>
        <v>125436.99999999999</v>
      </c>
      <c r="E100" s="31">
        <f t="shared" si="1"/>
        <v>0.54375644815896929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26" x14ac:dyDescent="0.25">
      <c r="B101" s="27">
        <v>44592</v>
      </c>
      <c r="C101" s="30">
        <f>Sales!D244</f>
        <v>333208</v>
      </c>
      <c r="D101" s="30">
        <f>Returns!D245</f>
        <v>143096</v>
      </c>
      <c r="E101" s="31">
        <f t="shared" si="1"/>
        <v>0.42944947300184871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26" x14ac:dyDescent="0.25">
      <c r="B102" s="27">
        <v>44620</v>
      </c>
      <c r="C102" s="30">
        <f>Sales!D245</f>
        <v>127661</v>
      </c>
      <c r="D102" s="30">
        <f>Returns!D246</f>
        <v>175743</v>
      </c>
      <c r="E102" s="31">
        <f t="shared" si="1"/>
        <v>1.3766381275409092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2:26" x14ac:dyDescent="0.25">
      <c r="B103" s="27">
        <v>44651</v>
      </c>
      <c r="C103" s="30">
        <f>Sales!D246</f>
        <v>293296</v>
      </c>
      <c r="D103" s="30">
        <f>Returns!D247</f>
        <v>192298</v>
      </c>
      <c r="E103" s="31">
        <f t="shared" si="1"/>
        <v>0.65564480933937042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S103" s="65" t="s">
        <v>64</v>
      </c>
      <c r="T103" s="65"/>
      <c r="U103" s="65" t="s">
        <v>60</v>
      </c>
      <c r="V103" s="65"/>
      <c r="W103" s="65" t="s">
        <v>61</v>
      </c>
      <c r="X103" s="65"/>
      <c r="Y103" s="65" t="s">
        <v>62</v>
      </c>
      <c r="Z103" s="65"/>
    </row>
    <row r="104" spans="2:26" x14ac:dyDescent="0.25">
      <c r="B104" s="32">
        <v>44681</v>
      </c>
      <c r="C104" s="33">
        <f>Sales!D247</f>
        <v>191823</v>
      </c>
      <c r="D104" s="33">
        <f>Returns!D248</f>
        <v>208264</v>
      </c>
      <c r="E104" s="34">
        <f t="shared" si="1"/>
        <v>1.085709221521924</v>
      </c>
      <c r="F104" s="66" t="s">
        <v>55</v>
      </c>
      <c r="G104" s="66"/>
      <c r="H104" s="66"/>
      <c r="I104" s="33"/>
      <c r="J104" s="33"/>
      <c r="K104" s="33"/>
      <c r="L104" s="33"/>
      <c r="M104" s="33"/>
      <c r="N104" s="33"/>
      <c r="O104" s="67" t="s">
        <v>63</v>
      </c>
      <c r="P104" s="67"/>
      <c r="Q104" s="67"/>
      <c r="S104" s="42" t="s">
        <v>55</v>
      </c>
      <c r="T104" s="43" t="s">
        <v>63</v>
      </c>
      <c r="U104" s="42" t="s">
        <v>55</v>
      </c>
      <c r="V104" s="43" t="s">
        <v>63</v>
      </c>
      <c r="W104" s="42" t="s">
        <v>55</v>
      </c>
      <c r="X104" s="43" t="s">
        <v>63</v>
      </c>
      <c r="Y104" s="42" t="s">
        <v>55</v>
      </c>
      <c r="Z104" s="43" t="s">
        <v>63</v>
      </c>
    </row>
    <row r="105" spans="2:26" x14ac:dyDescent="0.25">
      <c r="B105" s="27">
        <v>44712</v>
      </c>
      <c r="C105" s="30">
        <f>Sales!D248</f>
        <v>282434</v>
      </c>
      <c r="D105" s="40">
        <f>Returns!D249</f>
        <v>253840</v>
      </c>
      <c r="E105" s="31">
        <f t="shared" si="1"/>
        <v>0.89875864803812577</v>
      </c>
      <c r="F105" s="35">
        <f>_xlfn.FORECAST.ETS($B105,$D$5:$D$104,$B$5:$B$104,12,1)</f>
        <v>228705.21258382799</v>
      </c>
      <c r="G105" s="35"/>
      <c r="H105" s="35"/>
      <c r="I105" s="30">
        <f>_xlfn.FORECAST.ETS($B105,$C$5:$C$104,$B$5:$B$104,12,1)</f>
        <v>280215.31058707816</v>
      </c>
      <c r="J105" s="30"/>
      <c r="K105" s="30"/>
      <c r="L105" s="31">
        <f>_xlfn.FORECAST.ETS($B105,$E$5:$E$104,$B$5:$B$104,12,1)</f>
        <v>0.58596722007181623</v>
      </c>
      <c r="M105" s="30"/>
      <c r="N105" s="30"/>
      <c r="O105" s="37">
        <f>I105*L105</f>
        <v>164196.98656627076</v>
      </c>
      <c r="P105" s="37"/>
      <c r="Q105" s="37"/>
      <c r="S105" s="35">
        <f>SUM(F108:F116)-SUM($D108:$D116)</f>
        <v>-362251.7261617505</v>
      </c>
      <c r="T105" s="37">
        <f>SUM(O108:O116)-SUM($D108:$D116)</f>
        <v>-996802.4854809253</v>
      </c>
      <c r="U105" s="35">
        <f>ABS(S105)</f>
        <v>362251.7261617505</v>
      </c>
      <c r="V105" s="37">
        <f>ABS(T105)</f>
        <v>996802.4854809253</v>
      </c>
      <c r="W105" s="54">
        <f>U105/SUM(D108:D116)</f>
        <v>0.20952231809052507</v>
      </c>
      <c r="X105" s="55">
        <f>V105/SUM(D108:D116)</f>
        <v>0.57653932984464207</v>
      </c>
      <c r="Y105" s="35">
        <f>S105^2</f>
        <v>131226313107.16788</v>
      </c>
      <c r="Z105" s="37">
        <f>T105^2</f>
        <v>993615195060.95032</v>
      </c>
    </row>
    <row r="106" spans="2:26" x14ac:dyDescent="0.25">
      <c r="B106" s="27">
        <v>44742</v>
      </c>
      <c r="C106" s="30">
        <f>Sales!D249</f>
        <v>289335</v>
      </c>
      <c r="D106" s="40">
        <f>Returns!D250</f>
        <v>218139</v>
      </c>
      <c r="E106" s="31">
        <f t="shared" si="1"/>
        <v>0.75393229301674525</v>
      </c>
      <c r="F106" s="35">
        <f t="shared" ref="F106:F116" si="2">_xlfn.FORECAST.ETS($B106,$D$5:$D$104,$B$5:$B$104,12,1)</f>
        <v>214784.61792069743</v>
      </c>
      <c r="G106" s="35"/>
      <c r="H106" s="35"/>
      <c r="I106" s="30">
        <f t="shared" ref="I106:I116" si="3">_xlfn.FORECAST.ETS($B106,$C$5:$C$104,$B$5:$B$104,12,1)</f>
        <v>222085.4913937402</v>
      </c>
      <c r="J106" s="30"/>
      <c r="K106" s="30"/>
      <c r="L106" s="31">
        <f t="shared" ref="L106:L116" si="4">_xlfn.FORECAST.ETS($B106,$E$5:$E$104,$B$5:$B$104,12,1)</f>
        <v>0.29734461054976891</v>
      </c>
      <c r="M106" s="30"/>
      <c r="N106" s="30"/>
      <c r="O106" s="37">
        <f t="shared" ref="O106:P121" si="5">I106*L106</f>
        <v>66035.923947225732</v>
      </c>
      <c r="P106" s="37"/>
      <c r="Q106" s="37"/>
      <c r="S106" s="35"/>
      <c r="T106" s="37"/>
      <c r="U106" s="35"/>
      <c r="V106" s="37"/>
      <c r="W106" s="44"/>
      <c r="X106" s="45"/>
      <c r="Y106" s="35"/>
      <c r="Z106" s="37"/>
    </row>
    <row r="107" spans="2:26" x14ac:dyDescent="0.25">
      <c r="B107" s="27">
        <v>44773</v>
      </c>
      <c r="C107" s="30">
        <f>Sales!D250</f>
        <v>307561</v>
      </c>
      <c r="D107" s="40">
        <f>Returns!D251</f>
        <v>213137</v>
      </c>
      <c r="E107" s="31">
        <f t="shared" si="1"/>
        <v>0.69299098390238034</v>
      </c>
      <c r="F107" s="35">
        <f t="shared" si="2"/>
        <v>242679.60561082765</v>
      </c>
      <c r="G107" s="35"/>
      <c r="H107" s="35"/>
      <c r="I107" s="30">
        <f t="shared" si="3"/>
        <v>191246.43339763195</v>
      </c>
      <c r="J107" s="30"/>
      <c r="K107" s="30"/>
      <c r="L107" s="31">
        <f t="shared" si="4"/>
        <v>-0.25768369004030212</v>
      </c>
      <c r="M107" s="30"/>
      <c r="N107" s="30"/>
      <c r="O107" s="37">
        <f t="shared" si="5"/>
        <v>-49281.086664948671</v>
      </c>
      <c r="P107" s="37"/>
      <c r="Q107" s="37"/>
      <c r="S107" s="35"/>
      <c r="T107" s="37"/>
      <c r="U107" s="35"/>
      <c r="V107" s="37"/>
      <c r="W107" s="44"/>
      <c r="X107" s="45"/>
      <c r="Y107" s="35"/>
      <c r="Z107" s="37"/>
    </row>
    <row r="108" spans="2:26" x14ac:dyDescent="0.25">
      <c r="B108" s="27">
        <v>44804</v>
      </c>
      <c r="C108" s="30">
        <f>Sales!D251</f>
        <v>381488</v>
      </c>
      <c r="D108" s="40">
        <f>Returns!D252</f>
        <v>244429</v>
      </c>
      <c r="E108" s="31">
        <f t="shared" si="1"/>
        <v>0.64072526527702056</v>
      </c>
      <c r="F108" s="35">
        <f t="shared" si="2"/>
        <v>236696.77627702418</v>
      </c>
      <c r="G108" s="35"/>
      <c r="H108" s="35"/>
      <c r="I108" s="30">
        <f t="shared" si="3"/>
        <v>216001.33418697506</v>
      </c>
      <c r="J108" s="30"/>
      <c r="K108" s="30"/>
      <c r="L108" s="31">
        <f t="shared" si="4"/>
        <v>0.64736262981703352</v>
      </c>
      <c r="M108" s="30"/>
      <c r="N108" s="30"/>
      <c r="O108" s="37">
        <f t="shared" si="5"/>
        <v>139831.19174326808</v>
      </c>
      <c r="P108" s="37"/>
      <c r="Q108" s="37"/>
      <c r="S108" s="35"/>
      <c r="T108" s="37"/>
      <c r="U108" s="35"/>
      <c r="V108" s="37"/>
      <c r="W108" s="44"/>
      <c r="X108" s="45"/>
      <c r="Y108" s="35"/>
      <c r="Z108" s="37"/>
    </row>
    <row r="109" spans="2:26" x14ac:dyDescent="0.25">
      <c r="B109" s="27">
        <v>44834</v>
      </c>
      <c r="C109" s="30">
        <f>Sales!D252</f>
        <v>143804</v>
      </c>
      <c r="D109" s="40">
        <f>Returns!D253</f>
        <v>206230</v>
      </c>
      <c r="E109" s="31">
        <f t="shared" si="1"/>
        <v>1.434104753692526</v>
      </c>
      <c r="F109" s="35">
        <f t="shared" si="2"/>
        <v>196369.85068765364</v>
      </c>
      <c r="G109" s="35"/>
      <c r="H109" s="35"/>
      <c r="I109" s="30">
        <f t="shared" si="3"/>
        <v>166720.71337702946</v>
      </c>
      <c r="J109" s="30"/>
      <c r="K109" s="30"/>
      <c r="L109" s="31">
        <f t="shared" si="4"/>
        <v>0.64201158142978776</v>
      </c>
      <c r="M109" s="30"/>
      <c r="N109" s="30"/>
      <c r="O109" s="37">
        <f t="shared" si="5"/>
        <v>107036.62885228905</v>
      </c>
      <c r="P109" s="37"/>
      <c r="Q109" s="37"/>
      <c r="S109" s="35"/>
      <c r="T109" s="37"/>
      <c r="U109" s="35"/>
      <c r="V109" s="37"/>
      <c r="W109" s="44"/>
      <c r="X109" s="45"/>
      <c r="Y109" s="35"/>
      <c r="Z109" s="37"/>
    </row>
    <row r="110" spans="2:26" x14ac:dyDescent="0.25">
      <c r="B110" s="27">
        <v>44865</v>
      </c>
      <c r="C110" s="30">
        <f>Sales!D253</f>
        <v>189834</v>
      </c>
      <c r="D110" s="40">
        <f>Returns!D254</f>
        <v>208958</v>
      </c>
      <c r="E110" s="31">
        <f t="shared" si="1"/>
        <v>1.1007406470916696</v>
      </c>
      <c r="F110" s="35">
        <f t="shared" si="2"/>
        <v>185720.01438641321</v>
      </c>
      <c r="G110" s="35"/>
      <c r="H110" s="35"/>
      <c r="I110" s="30">
        <f t="shared" si="3"/>
        <v>231032.67482964011</v>
      </c>
      <c r="J110" s="30"/>
      <c r="K110" s="30"/>
      <c r="L110" s="31">
        <f t="shared" si="4"/>
        <v>0.45764622466513966</v>
      </c>
      <c r="M110" s="30"/>
      <c r="N110" s="30"/>
      <c r="O110" s="37">
        <f t="shared" si="5"/>
        <v>105731.23141007363</v>
      </c>
      <c r="P110" s="37"/>
      <c r="Q110" s="37"/>
      <c r="S110" s="35"/>
      <c r="T110" s="37"/>
      <c r="U110" s="35"/>
      <c r="V110" s="37"/>
      <c r="W110" s="44"/>
      <c r="X110" s="45"/>
      <c r="Y110" s="35"/>
      <c r="Z110" s="37"/>
    </row>
    <row r="111" spans="2:26" x14ac:dyDescent="0.25">
      <c r="B111" s="27">
        <v>44895</v>
      </c>
      <c r="C111" s="30">
        <f>Sales!D254</f>
        <v>244982</v>
      </c>
      <c r="D111" s="40">
        <f>Returns!D255</f>
        <v>167505</v>
      </c>
      <c r="E111" s="31">
        <f t="shared" si="1"/>
        <v>0.68374411181229644</v>
      </c>
      <c r="F111" s="35">
        <f t="shared" si="2"/>
        <v>126347.83625298158</v>
      </c>
      <c r="G111" s="35"/>
      <c r="H111" s="35"/>
      <c r="I111" s="30">
        <f t="shared" si="3"/>
        <v>222311.65452688746</v>
      </c>
      <c r="J111" s="30"/>
      <c r="K111" s="30"/>
      <c r="L111" s="31">
        <f t="shared" si="4"/>
        <v>0.31923927697126592</v>
      </c>
      <c r="M111" s="30"/>
      <c r="N111" s="30"/>
      <c r="O111" s="37">
        <f t="shared" si="5"/>
        <v>70970.611853449402</v>
      </c>
      <c r="P111" s="37"/>
      <c r="Q111" s="37"/>
      <c r="S111" s="35"/>
      <c r="T111" s="37"/>
      <c r="U111" s="35"/>
      <c r="V111" s="37"/>
      <c r="W111" s="44"/>
      <c r="X111" s="45"/>
      <c r="Y111" s="35"/>
      <c r="Z111" s="37"/>
    </row>
    <row r="112" spans="2:26" x14ac:dyDescent="0.25">
      <c r="B112" s="27">
        <v>44926</v>
      </c>
      <c r="C112" s="30">
        <f>Sales!D255</f>
        <v>105300</v>
      </c>
      <c r="D112" s="40">
        <f>Returns!D256</f>
        <v>143561</v>
      </c>
      <c r="E112" s="31">
        <f t="shared" si="1"/>
        <v>1.36335232668566</v>
      </c>
      <c r="F112" s="35">
        <f t="shared" si="2"/>
        <v>96035.237898888008</v>
      </c>
      <c r="G112" s="35"/>
      <c r="H112" s="35"/>
      <c r="I112" s="30">
        <f t="shared" si="3"/>
        <v>61212.78367316979</v>
      </c>
      <c r="J112" s="30"/>
      <c r="K112" s="30"/>
      <c r="L112" s="31">
        <f t="shared" si="4"/>
        <v>0.32641128781950618</v>
      </c>
      <c r="M112" s="30"/>
      <c r="N112" s="30"/>
      <c r="O112" s="37">
        <f t="shared" si="5"/>
        <v>19980.543549776194</v>
      </c>
      <c r="P112" s="37"/>
      <c r="Q112" s="37"/>
      <c r="S112" s="35"/>
      <c r="T112" s="37"/>
      <c r="U112" s="35"/>
      <c r="V112" s="37"/>
      <c r="W112" s="44"/>
      <c r="X112" s="45"/>
      <c r="Y112" s="35"/>
      <c r="Z112" s="37"/>
    </row>
    <row r="113" spans="2:26" x14ac:dyDescent="0.25">
      <c r="B113" s="27">
        <v>44957</v>
      </c>
      <c r="C113" s="30">
        <f>Sales!D256</f>
        <v>189390</v>
      </c>
      <c r="D113" s="40">
        <f>Returns!D257</f>
        <v>215489</v>
      </c>
      <c r="E113" s="31">
        <f t="shared" si="1"/>
        <v>1.1378055863561962</v>
      </c>
      <c r="F113" s="35">
        <f t="shared" si="2"/>
        <v>113279.57723580636</v>
      </c>
      <c r="G113" s="35"/>
      <c r="H113" s="35"/>
      <c r="I113" s="30">
        <f t="shared" si="3"/>
        <v>231559.72223021206</v>
      </c>
      <c r="J113" s="30"/>
      <c r="K113" s="30"/>
      <c r="L113" s="31">
        <f t="shared" si="4"/>
        <v>0.3103838411714881</v>
      </c>
      <c r="M113" s="30"/>
      <c r="N113" s="30"/>
      <c r="O113" s="37">
        <f t="shared" si="5"/>
        <v>71872.396046416048</v>
      </c>
      <c r="P113" s="37"/>
      <c r="Q113" s="37"/>
      <c r="S113" s="35"/>
      <c r="T113" s="37"/>
      <c r="U113" s="35"/>
      <c r="V113" s="37"/>
      <c r="W113" s="44"/>
      <c r="X113" s="45"/>
      <c r="Y113" s="35"/>
      <c r="Z113" s="37"/>
    </row>
    <row r="114" spans="2:26" x14ac:dyDescent="0.25">
      <c r="B114" s="27">
        <v>44985</v>
      </c>
      <c r="C114" s="30">
        <f>Sales!D257</f>
        <v>188456</v>
      </c>
      <c r="D114" s="40">
        <f>Returns!D258</f>
        <v>140823</v>
      </c>
      <c r="E114" s="31">
        <f t="shared" si="1"/>
        <v>0.74724604151632212</v>
      </c>
      <c r="F114" s="35">
        <f t="shared" si="2"/>
        <v>94537.582401023115</v>
      </c>
      <c r="G114" s="35"/>
      <c r="H114" s="35"/>
      <c r="I114" s="30">
        <f t="shared" si="3"/>
        <v>149689.84482119873</v>
      </c>
      <c r="J114" s="30"/>
      <c r="K114" s="30"/>
      <c r="L114" s="31">
        <f t="shared" si="4"/>
        <v>0.46332793354290192</v>
      </c>
      <c r="M114" s="30"/>
      <c r="N114" s="30"/>
      <c r="O114" s="37">
        <f t="shared" si="5"/>
        <v>69355.486473363664</v>
      </c>
      <c r="P114" s="37"/>
      <c r="Q114" s="37"/>
      <c r="S114" s="35"/>
      <c r="T114" s="37"/>
      <c r="U114" s="35"/>
      <c r="V114" s="37"/>
      <c r="W114" s="44"/>
      <c r="X114" s="45"/>
      <c r="Y114" s="35"/>
      <c r="Z114" s="37"/>
    </row>
    <row r="115" spans="2:26" x14ac:dyDescent="0.25">
      <c r="B115" s="27">
        <v>45016</v>
      </c>
      <c r="C115" s="30">
        <f>Sales!D258</f>
        <v>202639</v>
      </c>
      <c r="D115" s="40">
        <f>Returns!D259</f>
        <v>196397</v>
      </c>
      <c r="E115" s="31">
        <f t="shared" si="1"/>
        <v>0.96919645280523492</v>
      </c>
      <c r="F115" s="35">
        <f t="shared" si="2"/>
        <v>142290.56265779893</v>
      </c>
      <c r="G115" s="35"/>
      <c r="H115" s="35"/>
      <c r="I115" s="30">
        <f t="shared" si="3"/>
        <v>203440.47226718787</v>
      </c>
      <c r="J115" s="30"/>
      <c r="K115" s="30"/>
      <c r="L115" s="31">
        <f t="shared" si="4"/>
        <v>0.46478567843488383</v>
      </c>
      <c r="M115" s="30"/>
      <c r="N115" s="30"/>
      <c r="O115" s="37">
        <f t="shared" si="5"/>
        <v>94556.217923818083</v>
      </c>
      <c r="P115" s="37"/>
      <c r="Q115" s="37"/>
      <c r="S115" s="35"/>
      <c r="T115" s="37"/>
      <c r="U115" s="35"/>
      <c r="V115" s="37"/>
      <c r="W115" s="44"/>
      <c r="X115" s="45"/>
      <c r="Y115" s="35"/>
      <c r="Z115" s="37"/>
    </row>
    <row r="116" spans="2:26" x14ac:dyDescent="0.25">
      <c r="B116" s="32">
        <v>45046</v>
      </c>
      <c r="C116" s="33">
        <f>Sales!D259</f>
        <v>182131</v>
      </c>
      <c r="D116" s="41">
        <f>Returns!D260</f>
        <v>205549</v>
      </c>
      <c r="E116" s="34">
        <f t="shared" si="1"/>
        <v>1.128577781926196</v>
      </c>
      <c r="F116" s="36">
        <f t="shared" si="2"/>
        <v>175411.83604066045</v>
      </c>
      <c r="G116" s="36"/>
      <c r="H116" s="36"/>
      <c r="I116" s="33">
        <f t="shared" si="3"/>
        <v>92304.945450192288</v>
      </c>
      <c r="J116" s="33"/>
      <c r="K116" s="33"/>
      <c r="L116" s="34">
        <f t="shared" si="4"/>
        <v>0.57206259544472238</v>
      </c>
      <c r="M116" s="33"/>
      <c r="N116" s="33"/>
      <c r="O116" s="38">
        <f t="shared" si="5"/>
        <v>52804.206666620521</v>
      </c>
      <c r="P116" s="38"/>
      <c r="Q116" s="38"/>
      <c r="S116" s="36"/>
      <c r="T116" s="38"/>
      <c r="U116" s="36"/>
      <c r="V116" s="38"/>
      <c r="W116" s="46"/>
      <c r="X116" s="47"/>
      <c r="Y116" s="36"/>
      <c r="Z116" s="38"/>
    </row>
    <row r="117" spans="2:26" x14ac:dyDescent="0.25">
      <c r="B117" s="27">
        <v>45077</v>
      </c>
      <c r="C117" s="30">
        <f>Sales!D260</f>
        <v>1025173</v>
      </c>
      <c r="D117" s="40">
        <f>Returns!D261</f>
        <v>262476</v>
      </c>
      <c r="E117" s="31">
        <f t="shared" si="1"/>
        <v>0.25603093331564525</v>
      </c>
      <c r="F117" s="35"/>
      <c r="G117" s="35">
        <f>_xlfn.FORECAST.ETS($B117,$D$5:$D$116,$B$5:$B$116,12,1)</f>
        <v>237334.31127374945</v>
      </c>
      <c r="H117" s="35"/>
      <c r="I117" s="30"/>
      <c r="J117" s="30">
        <f>_xlfn.FORECAST.ETS($B117,$C$5:$C$116,$B$5:$B$116,12,1)</f>
        <v>244983.93582760746</v>
      </c>
      <c r="K117" s="30"/>
      <c r="L117" s="30"/>
      <c r="M117" s="31">
        <f>_xlfn.FORECAST.ETS($B117,$E$5:$E$116,$B$5:$B$116,12,1)</f>
        <v>1.2505355017777806</v>
      </c>
      <c r="N117" s="30"/>
      <c r="O117" s="37"/>
      <c r="P117" s="37">
        <f>J117*M117</f>
        <v>306361.10911767272</v>
      </c>
      <c r="Q117" s="37"/>
      <c r="S117" s="35">
        <f>SUM(G120:G128)-SUM($D120:$D128)</f>
        <v>-398750.91996254027</v>
      </c>
      <c r="T117" s="37">
        <f>SUM(P120:P128)-SUM($D120:$D128)</f>
        <v>-464013.42535262811</v>
      </c>
      <c r="U117" s="35">
        <f>ABS(S117)</f>
        <v>398750.91996254027</v>
      </c>
      <c r="V117" s="37">
        <f>ABS(T117)</f>
        <v>464013.42535262811</v>
      </c>
      <c r="W117" s="54">
        <f>U117/SUM(D120:D128)</f>
        <v>0.21439039875314611</v>
      </c>
      <c r="X117" s="55">
        <f>V117/SUM(D120:D128)</f>
        <v>0.24947910665010767</v>
      </c>
      <c r="Y117" s="35">
        <f>S117^2</f>
        <v>159002296170.9722</v>
      </c>
      <c r="Z117" s="37">
        <f>T117^2</f>
        <v>215308458907.47897</v>
      </c>
    </row>
    <row r="118" spans="2:26" x14ac:dyDescent="0.25">
      <c r="B118" s="27">
        <v>45107</v>
      </c>
      <c r="C118" s="30">
        <f>Sales!D261</f>
        <v>216132</v>
      </c>
      <c r="D118" s="40">
        <f>Returns!D262</f>
        <v>215154</v>
      </c>
      <c r="E118" s="31">
        <f t="shared" si="1"/>
        <v>0.99547498750763419</v>
      </c>
      <c r="F118" s="35"/>
      <c r="G118" s="35">
        <f t="shared" ref="G118:G128" si="6">_xlfn.FORECAST.ETS($B118,$D$5:$D$116,$B$5:$B$116,12,1)</f>
        <v>217136.66764566116</v>
      </c>
      <c r="H118" s="35"/>
      <c r="I118" s="30"/>
      <c r="J118" s="30">
        <f t="shared" ref="J118:J128" si="7">_xlfn.FORECAST.ETS($B118,$C$5:$C$116,$B$5:$B$116,12,1)</f>
        <v>195276.70630516115</v>
      </c>
      <c r="K118" s="30"/>
      <c r="L118" s="30"/>
      <c r="M118" s="31">
        <f t="shared" ref="M118:M128" si="8">_xlfn.FORECAST.ETS($B118,$E$5:$E$116,$B$5:$B$116,12,1)</f>
        <v>1.064024120758418</v>
      </c>
      <c r="N118" s="30"/>
      <c r="O118" s="37"/>
      <c r="P118" s="37">
        <f t="shared" si="5"/>
        <v>207779.1257309489</v>
      </c>
      <c r="Q118" s="37"/>
      <c r="S118" s="35"/>
      <c r="T118" s="37"/>
      <c r="U118" s="35"/>
      <c r="V118" s="37"/>
      <c r="W118" s="44"/>
      <c r="X118" s="45"/>
      <c r="Y118" s="35"/>
      <c r="Z118" s="37"/>
    </row>
    <row r="119" spans="2:26" x14ac:dyDescent="0.25">
      <c r="B119" s="27">
        <v>45138</v>
      </c>
      <c r="C119" s="30">
        <f>Sales!D262</f>
        <v>-691300</v>
      </c>
      <c r="D119" s="40">
        <f>Returns!D263</f>
        <v>226154</v>
      </c>
      <c r="E119" s="31">
        <f t="shared" si="1"/>
        <v>-0.32714306379285402</v>
      </c>
      <c r="F119" s="35"/>
      <c r="G119" s="35">
        <f t="shared" si="6"/>
        <v>237715.77099224343</v>
      </c>
      <c r="H119" s="35"/>
      <c r="I119" s="30"/>
      <c r="J119" s="30">
        <f t="shared" si="7"/>
        <v>171186.86843404983</v>
      </c>
      <c r="K119" s="30"/>
      <c r="L119" s="30"/>
      <c r="M119" s="31">
        <f t="shared" si="8"/>
        <v>1.2702366991016003</v>
      </c>
      <c r="N119" s="30"/>
      <c r="O119" s="37"/>
      <c r="P119" s="37">
        <f t="shared" si="5"/>
        <v>217447.84268920741</v>
      </c>
      <c r="Q119" s="37"/>
      <c r="S119" s="35"/>
      <c r="T119" s="37"/>
      <c r="U119" s="35"/>
      <c r="V119" s="37"/>
      <c r="W119" s="44"/>
      <c r="X119" s="45"/>
      <c r="Y119" s="35"/>
      <c r="Z119" s="37"/>
    </row>
    <row r="120" spans="2:26" x14ac:dyDescent="0.25">
      <c r="B120" s="27">
        <v>45169</v>
      </c>
      <c r="C120" s="30">
        <f>Sales!D263</f>
        <v>184741</v>
      </c>
      <c r="D120" s="40">
        <f>Returns!D264</f>
        <v>208091</v>
      </c>
      <c r="E120" s="31">
        <f t="shared" si="1"/>
        <v>1.1263931666495255</v>
      </c>
      <c r="F120" s="35"/>
      <c r="G120" s="35">
        <f t="shared" si="6"/>
        <v>243012.03930275622</v>
      </c>
      <c r="H120" s="35"/>
      <c r="I120" s="30"/>
      <c r="J120" s="30">
        <f t="shared" si="7"/>
        <v>201114.28319775339</v>
      </c>
      <c r="K120" s="30"/>
      <c r="L120" s="30"/>
      <c r="M120" s="31">
        <f t="shared" si="8"/>
        <v>1.2561587144489896</v>
      </c>
      <c r="N120" s="30"/>
      <c r="O120" s="37"/>
      <c r="P120" s="37">
        <f t="shared" si="5"/>
        <v>252631.45943901993</v>
      </c>
      <c r="Q120" s="37"/>
      <c r="S120" s="35"/>
      <c r="T120" s="37"/>
      <c r="U120" s="35"/>
      <c r="V120" s="37"/>
      <c r="W120" s="44"/>
      <c r="X120" s="45"/>
      <c r="Y120" s="35"/>
      <c r="Z120" s="37"/>
    </row>
    <row r="121" spans="2:26" x14ac:dyDescent="0.25">
      <c r="B121" s="27">
        <v>45199</v>
      </c>
      <c r="C121" s="30">
        <f>Sales!D264</f>
        <v>183215</v>
      </c>
      <c r="D121" s="40">
        <f>Returns!D265</f>
        <v>198086</v>
      </c>
      <c r="E121" s="31">
        <f t="shared" si="1"/>
        <v>1.0811669350216959</v>
      </c>
      <c r="F121" s="35"/>
      <c r="G121" s="35">
        <f t="shared" si="6"/>
        <v>203322.74282822787</v>
      </c>
      <c r="H121" s="35"/>
      <c r="I121" s="30"/>
      <c r="J121" s="30">
        <f t="shared" si="7"/>
        <v>129486.64297714554</v>
      </c>
      <c r="K121" s="30"/>
      <c r="L121" s="30"/>
      <c r="M121" s="31">
        <f t="shared" si="8"/>
        <v>1.3024975602659994</v>
      </c>
      <c r="N121" s="30"/>
      <c r="O121" s="37"/>
      <c r="P121" s="37">
        <f t="shared" si="5"/>
        <v>168656.03656476657</v>
      </c>
      <c r="Q121" s="37"/>
      <c r="S121" s="35"/>
      <c r="T121" s="37"/>
      <c r="U121" s="35"/>
      <c r="V121" s="37"/>
      <c r="W121" s="44"/>
      <c r="X121" s="45"/>
      <c r="Y121" s="35"/>
      <c r="Z121" s="37"/>
    </row>
    <row r="122" spans="2:26" x14ac:dyDescent="0.25">
      <c r="B122" s="27">
        <v>45230</v>
      </c>
      <c r="C122" s="30">
        <f>Sales!D265</f>
        <v>224252</v>
      </c>
      <c r="D122" s="40">
        <f>Returns!D266</f>
        <v>164632</v>
      </c>
      <c r="E122" s="31">
        <f t="shared" si="1"/>
        <v>0.73413838003674436</v>
      </c>
      <c r="F122" s="35"/>
      <c r="G122" s="35">
        <f t="shared" si="6"/>
        <v>195381.28644219381</v>
      </c>
      <c r="H122" s="35"/>
      <c r="I122" s="30"/>
      <c r="J122" s="30">
        <f t="shared" si="7"/>
        <v>192050.60562640522</v>
      </c>
      <c r="K122" s="30"/>
      <c r="L122" s="30"/>
      <c r="M122" s="31">
        <f t="shared" si="8"/>
        <v>1.0810314152563132</v>
      </c>
      <c r="N122" s="30"/>
      <c r="O122" s="37"/>
      <c r="P122" s="37">
        <f t="shared" ref="P122:P128" si="9">J122*M122</f>
        <v>207612.7380011449</v>
      </c>
      <c r="Q122" s="37"/>
      <c r="S122" s="35"/>
      <c r="T122" s="37"/>
      <c r="U122" s="35"/>
      <c r="V122" s="37"/>
      <c r="W122" s="44"/>
      <c r="X122" s="45"/>
      <c r="Y122" s="35"/>
      <c r="Z122" s="37"/>
    </row>
    <row r="123" spans="2:26" x14ac:dyDescent="0.25">
      <c r="B123" s="27">
        <v>45260</v>
      </c>
      <c r="C123" s="30">
        <f>Sales!D266</f>
        <v>237421</v>
      </c>
      <c r="D123" s="40">
        <f>Returns!D267</f>
        <v>206334</v>
      </c>
      <c r="E123" s="31">
        <f t="shared" si="1"/>
        <v>0.8690638149110651</v>
      </c>
      <c r="F123" s="35"/>
      <c r="G123" s="35">
        <f t="shared" si="6"/>
        <v>140026.13385842432</v>
      </c>
      <c r="H123" s="35"/>
      <c r="I123" s="30"/>
      <c r="J123" s="30">
        <f t="shared" si="7"/>
        <v>191396.98762412783</v>
      </c>
      <c r="K123" s="30"/>
      <c r="L123" s="30"/>
      <c r="M123" s="31">
        <f t="shared" si="8"/>
        <v>0.92778912695624793</v>
      </c>
      <c r="N123" s="30"/>
      <c r="O123" s="37"/>
      <c r="P123" s="37">
        <f t="shared" si="9"/>
        <v>177576.04404984534</v>
      </c>
      <c r="Q123" s="37"/>
      <c r="S123" s="35"/>
      <c r="T123" s="37"/>
      <c r="U123" s="35"/>
      <c r="V123" s="37"/>
      <c r="W123" s="44"/>
      <c r="X123" s="45"/>
      <c r="Y123" s="35"/>
      <c r="Z123" s="37"/>
    </row>
    <row r="124" spans="2:26" x14ac:dyDescent="0.25">
      <c r="B124" s="27">
        <v>45291</v>
      </c>
      <c r="C124" s="30">
        <f>Sales!D267</f>
        <v>163337</v>
      </c>
      <c r="D124" s="40">
        <f>Returns!D268</f>
        <v>156110</v>
      </c>
      <c r="E124" s="31">
        <f t="shared" si="1"/>
        <v>0.9557540545008173</v>
      </c>
      <c r="F124" s="35"/>
      <c r="G124" s="35">
        <f t="shared" si="6"/>
        <v>110061.0464952787</v>
      </c>
      <c r="H124" s="35"/>
      <c r="I124" s="30"/>
      <c r="J124" s="30">
        <f t="shared" si="7"/>
        <v>33622.890858300249</v>
      </c>
      <c r="K124" s="30"/>
      <c r="L124" s="30"/>
      <c r="M124" s="31">
        <f t="shared" si="8"/>
        <v>0.94513051390829572</v>
      </c>
      <c r="N124" s="30"/>
      <c r="O124" s="37"/>
      <c r="P124" s="37">
        <f t="shared" si="9"/>
        <v>31778.020115987852</v>
      </c>
      <c r="Q124" s="37"/>
      <c r="S124" s="35"/>
      <c r="T124" s="37"/>
      <c r="U124" s="35"/>
      <c r="V124" s="37"/>
      <c r="W124" s="44"/>
      <c r="X124" s="45"/>
      <c r="Y124" s="35"/>
      <c r="Z124" s="37"/>
    </row>
    <row r="125" spans="2:26" x14ac:dyDescent="0.25">
      <c r="B125" s="27">
        <v>45322</v>
      </c>
      <c r="C125" s="30">
        <f>Sales!D268</f>
        <v>263902</v>
      </c>
      <c r="D125" s="40">
        <f>Returns!D269</f>
        <v>193527</v>
      </c>
      <c r="E125" s="31">
        <f t="shared" si="1"/>
        <v>0.73332903880986122</v>
      </c>
      <c r="F125" s="35"/>
      <c r="G125" s="35">
        <f t="shared" si="6"/>
        <v>138034.09229829267</v>
      </c>
      <c r="H125" s="35"/>
      <c r="I125" s="30"/>
      <c r="J125" s="30">
        <f t="shared" si="7"/>
        <v>193133.7689872426</v>
      </c>
      <c r="K125" s="30"/>
      <c r="L125" s="30"/>
      <c r="M125" s="31">
        <f t="shared" si="8"/>
        <v>0.86165850716869974</v>
      </c>
      <c r="N125" s="30"/>
      <c r="O125" s="37"/>
      <c r="P125" s="37">
        <f t="shared" si="9"/>
        <v>166415.35506941198</v>
      </c>
      <c r="Q125" s="37"/>
      <c r="S125" s="35"/>
      <c r="T125" s="37"/>
      <c r="U125" s="35"/>
      <c r="V125" s="37"/>
      <c r="W125" s="44"/>
      <c r="X125" s="45"/>
      <c r="Y125" s="35"/>
      <c r="Z125" s="37"/>
    </row>
    <row r="126" spans="2:26" x14ac:dyDescent="0.25">
      <c r="B126" s="27">
        <v>45351</v>
      </c>
      <c r="C126" s="30">
        <f>Sales!D269</f>
        <v>227162</v>
      </c>
      <c r="D126" s="40">
        <f>Returns!D270</f>
        <v>213673</v>
      </c>
      <c r="E126" s="31">
        <f t="shared" si="1"/>
        <v>0.94061946980568933</v>
      </c>
      <c r="F126" s="35"/>
      <c r="G126" s="35">
        <f t="shared" si="6"/>
        <v>101781.8146798068</v>
      </c>
      <c r="H126" s="35"/>
      <c r="I126" s="30"/>
      <c r="J126" s="30">
        <f t="shared" si="7"/>
        <v>119121.59973391588</v>
      </c>
      <c r="K126" s="30"/>
      <c r="L126" s="30"/>
      <c r="M126" s="31">
        <f t="shared" si="8"/>
        <v>1.0576134052003368</v>
      </c>
      <c r="N126" s="30"/>
      <c r="O126" s="37"/>
      <c r="P126" s="37">
        <f t="shared" si="9"/>
        <v>125984.6007274983</v>
      </c>
      <c r="Q126" s="37"/>
      <c r="S126" s="35"/>
      <c r="T126" s="37"/>
      <c r="U126" s="35"/>
      <c r="V126" s="37"/>
      <c r="W126" s="44"/>
      <c r="X126" s="45"/>
      <c r="Y126" s="35"/>
      <c r="Z126" s="37"/>
    </row>
    <row r="127" spans="2:26" x14ac:dyDescent="0.25">
      <c r="B127" s="27">
        <v>45382</v>
      </c>
      <c r="C127" s="30">
        <f>Sales!D270</f>
        <v>311729</v>
      </c>
      <c r="D127" s="40">
        <f>Returns!D271</f>
        <v>210992</v>
      </c>
      <c r="E127" s="31">
        <f t="shared" si="1"/>
        <v>0.67684431028232861</v>
      </c>
      <c r="F127" s="35"/>
      <c r="G127" s="35">
        <f t="shared" si="6"/>
        <v>151401.46184553043</v>
      </c>
      <c r="H127" s="35"/>
      <c r="I127" s="30"/>
      <c r="J127" s="30">
        <f t="shared" si="7"/>
        <v>170703.56384180431</v>
      </c>
      <c r="K127" s="30"/>
      <c r="L127" s="30"/>
      <c r="M127" s="31">
        <f t="shared" si="8"/>
        <v>1.0907432226383276</v>
      </c>
      <c r="N127" s="30"/>
      <c r="O127" s="37"/>
      <c r="P127" s="37">
        <f t="shared" si="9"/>
        <v>186193.75534065711</v>
      </c>
      <c r="Q127" s="37"/>
      <c r="S127" s="35"/>
      <c r="T127" s="37"/>
      <c r="U127" s="35"/>
      <c r="V127" s="37"/>
      <c r="W127" s="44"/>
      <c r="X127" s="45"/>
      <c r="Y127" s="35"/>
      <c r="Z127" s="37"/>
    </row>
    <row r="128" spans="2:26" x14ac:dyDescent="0.25">
      <c r="B128" s="32">
        <v>45412</v>
      </c>
      <c r="C128" s="33">
        <f>Sales!D271</f>
        <v>287035</v>
      </c>
      <c r="D128" s="41">
        <f>Returns!D272</f>
        <v>308484</v>
      </c>
      <c r="E128" s="34">
        <f t="shared" si="1"/>
        <v>1.0747260787012036</v>
      </c>
      <c r="F128" s="36"/>
      <c r="G128" s="36">
        <f t="shared" si="6"/>
        <v>178157.4622869489</v>
      </c>
      <c r="H128" s="36"/>
      <c r="I128" s="33"/>
      <c r="J128" s="33">
        <f t="shared" si="7"/>
        <v>71269.809373691925</v>
      </c>
      <c r="K128" s="33"/>
      <c r="L128" s="33"/>
      <c r="M128" s="34">
        <f t="shared" si="8"/>
        <v>1.1094117696381298</v>
      </c>
      <c r="N128" s="33"/>
      <c r="O128" s="38"/>
      <c r="P128" s="38">
        <f t="shared" si="9"/>
        <v>79067.565339039735</v>
      </c>
      <c r="Q128" s="38"/>
      <c r="S128" s="36"/>
      <c r="T128" s="38"/>
      <c r="U128" s="36"/>
      <c r="V128" s="38"/>
      <c r="W128" s="46"/>
      <c r="X128" s="47"/>
      <c r="Y128" s="36"/>
      <c r="Z128" s="38"/>
    </row>
    <row r="129" spans="2:28" x14ac:dyDescent="0.25">
      <c r="B129" s="27">
        <v>45443</v>
      </c>
      <c r="C129" s="30">
        <f>Sales!D272</f>
        <v>325341</v>
      </c>
      <c r="D129" s="40">
        <f>Returns!D273</f>
        <v>296229</v>
      </c>
      <c r="E129" s="31">
        <f t="shared" si="1"/>
        <v>0.91051850212546226</v>
      </c>
      <c r="F129" s="35"/>
      <c r="G129" s="35"/>
      <c r="H129" s="35">
        <f>_xlfn.FORECAST.ETS($B129,$D$5:$D$128,$B$5:$B$128,12,1)</f>
        <v>334816.77535641985</v>
      </c>
      <c r="I129" s="30"/>
      <c r="J129" s="30"/>
      <c r="K129" s="30">
        <f>_xlfn.FORECAST.ETS($B129,$C$5:$C$128,$B$5:$B$128,12,1)</f>
        <v>410838.27041503944</v>
      </c>
      <c r="L129" s="30"/>
      <c r="M129" s="30"/>
      <c r="N129" s="31">
        <f>_xlfn.FORECAST.ETS($B129,$E$5:$E$128,$B$5:$B$128,12,1)</f>
        <v>1.1960246632601836</v>
      </c>
      <c r="O129" s="37"/>
      <c r="P129" s="37"/>
      <c r="Q129" s="37">
        <f>K129*N129</f>
        <v>491372.70402754383</v>
      </c>
      <c r="S129" s="35">
        <f>SUM(H132:H140)-SUM($D132:$D140)</f>
        <v>-50969.184716348071</v>
      </c>
      <c r="T129" s="37">
        <f>SUM(Q132:Q140)-SUM($D132:$D140)</f>
        <v>-729910.7428689783</v>
      </c>
      <c r="U129" s="35">
        <f>ABS(S129)</f>
        <v>50969.184716348071</v>
      </c>
      <c r="V129" s="37">
        <f>ABS(T129)</f>
        <v>729910.7428689783</v>
      </c>
      <c r="W129" s="54">
        <f>U129/SUM(D132:D140)</f>
        <v>2.4392946997661202E-2</v>
      </c>
      <c r="X129" s="55">
        <f>V129/SUM(D132:D140)</f>
        <v>0.34932232412412428</v>
      </c>
      <c r="Y129" s="35">
        <f>S129^2</f>
        <v>2597857790.64921</v>
      </c>
      <c r="Z129" s="37">
        <f>T129^2</f>
        <v>532769692555.54376</v>
      </c>
    </row>
    <row r="130" spans="2:28" x14ac:dyDescent="0.25">
      <c r="B130" s="27">
        <v>45473</v>
      </c>
      <c r="C130" s="30">
        <f>Sales!D273</f>
        <v>278734</v>
      </c>
      <c r="D130" s="40">
        <f>Returns!D274</f>
        <v>286702</v>
      </c>
      <c r="E130" s="31">
        <f t="shared" si="1"/>
        <v>1.0285863941966176</v>
      </c>
      <c r="F130" s="35"/>
      <c r="G130" s="35"/>
      <c r="H130" s="35">
        <f t="shared" ref="H130:H140" si="10">_xlfn.FORECAST.ETS($B130,$D$5:$D$128,$B$5:$B$128,12,1)</f>
        <v>313562.76711269858</v>
      </c>
      <c r="I130" s="30"/>
      <c r="J130" s="30"/>
      <c r="K130" s="30">
        <f t="shared" ref="K130:K140" si="11">_xlfn.FORECAST.ETS($B130,$C$5:$C$128,$B$5:$B$128,12,1)</f>
        <v>147863.9578790883</v>
      </c>
      <c r="L130" s="30"/>
      <c r="M130" s="30"/>
      <c r="N130" s="31">
        <f t="shared" ref="N130:N140" si="12">_xlfn.FORECAST.ETS($B130,$E$5:$E$128,$B$5:$B$128,12,1)</f>
        <v>1.0108974568428348</v>
      </c>
      <c r="O130" s="37"/>
      <c r="P130" s="37"/>
      <c r="Q130" s="37">
        <f t="shared" ref="Q130:Q140" si="13">K130*N130</f>
        <v>149475.29897868642</v>
      </c>
      <c r="S130" s="35"/>
      <c r="T130" s="37"/>
      <c r="U130" s="35"/>
      <c r="V130" s="37"/>
      <c r="W130" s="44"/>
      <c r="X130" s="45"/>
      <c r="Y130" s="35"/>
      <c r="Z130" s="37"/>
    </row>
    <row r="131" spans="2:28" x14ac:dyDescent="0.25">
      <c r="B131" s="27">
        <v>45504</v>
      </c>
      <c r="C131" s="30">
        <f>Sales!D274</f>
        <v>378615</v>
      </c>
      <c r="D131" s="40">
        <f>Returns!D275</f>
        <v>286797</v>
      </c>
      <c r="E131" s="31">
        <f t="shared" si="1"/>
        <v>0.75748979834396424</v>
      </c>
      <c r="F131" s="35"/>
      <c r="G131" s="35"/>
      <c r="H131" s="35">
        <f t="shared" si="10"/>
        <v>337410.2018954244</v>
      </c>
      <c r="I131" s="30"/>
      <c r="J131" s="30"/>
      <c r="K131" s="30">
        <f t="shared" si="11"/>
        <v>-69139.07077471682</v>
      </c>
      <c r="L131" s="30"/>
      <c r="M131" s="30"/>
      <c r="N131" s="31">
        <f t="shared" si="12"/>
        <v>1.2160130021158124</v>
      </c>
      <c r="O131" s="37"/>
      <c r="P131" s="37"/>
      <c r="Q131" s="37">
        <f t="shared" si="13"/>
        <v>-84074.009016261029</v>
      </c>
      <c r="S131" s="35"/>
      <c r="T131" s="37"/>
      <c r="U131" s="35"/>
      <c r="V131" s="37"/>
      <c r="W131" s="44"/>
      <c r="X131" s="45"/>
      <c r="Y131" s="35"/>
      <c r="Z131" s="37"/>
    </row>
    <row r="132" spans="2:28" x14ac:dyDescent="0.25">
      <c r="B132" s="27">
        <v>45535</v>
      </c>
      <c r="C132" s="30">
        <f>Sales!D275</f>
        <v>1369312</v>
      </c>
      <c r="D132" s="40">
        <f>Returns!D276</f>
        <v>269405</v>
      </c>
      <c r="E132" s="31">
        <f t="shared" si="1"/>
        <v>0.19674478862377603</v>
      </c>
      <c r="F132" s="35"/>
      <c r="G132" s="35"/>
      <c r="H132" s="35">
        <f t="shared" si="10"/>
        <v>331451.81916083937</v>
      </c>
      <c r="I132" s="30"/>
      <c r="J132" s="30"/>
      <c r="K132" s="30">
        <f t="shared" si="11"/>
        <v>180158.83858945896</v>
      </c>
      <c r="L132" s="30"/>
      <c r="M132" s="30"/>
      <c r="N132" s="31">
        <f t="shared" si="12"/>
        <v>1.203911170180713</v>
      </c>
      <c r="O132" s="37"/>
      <c r="P132" s="37"/>
      <c r="Q132" s="37">
        <f t="shared" si="13"/>
        <v>216895.23818463372</v>
      </c>
      <c r="S132" s="35"/>
      <c r="T132" s="37"/>
      <c r="U132" s="35"/>
      <c r="V132" s="37"/>
      <c r="W132" s="44"/>
      <c r="X132" s="45"/>
      <c r="Y132" s="35"/>
      <c r="Z132" s="37"/>
    </row>
    <row r="133" spans="2:28" x14ac:dyDescent="0.25">
      <c r="B133" s="27">
        <v>45565</v>
      </c>
      <c r="C133" s="30">
        <f>Sales!D276</f>
        <v>295812</v>
      </c>
      <c r="D133" s="40">
        <f>Returns!D277</f>
        <v>247915</v>
      </c>
      <c r="E133" s="31">
        <f t="shared" si="1"/>
        <v>0.83808297161710821</v>
      </c>
      <c r="F133" s="35"/>
      <c r="G133" s="35"/>
      <c r="H133" s="35">
        <f t="shared" si="10"/>
        <v>290408.7610961087</v>
      </c>
      <c r="I133" s="30"/>
      <c r="J133" s="30"/>
      <c r="K133" s="30">
        <f t="shared" si="11"/>
        <v>116453.31008445675</v>
      </c>
      <c r="L133" s="30"/>
      <c r="M133" s="30"/>
      <c r="N133" s="31">
        <f t="shared" si="12"/>
        <v>1.2505045246340751</v>
      </c>
      <c r="O133" s="37"/>
      <c r="P133" s="37"/>
      <c r="Q133" s="37">
        <f t="shared" si="13"/>
        <v>145625.39116922813</v>
      </c>
      <c r="S133" s="35"/>
      <c r="T133" s="37"/>
      <c r="U133" s="35"/>
      <c r="V133" s="37"/>
      <c r="W133" s="44"/>
      <c r="X133" s="45"/>
      <c r="Y133" s="35"/>
      <c r="Z133" s="37"/>
    </row>
    <row r="134" spans="2:28" x14ac:dyDescent="0.25">
      <c r="B134" s="27">
        <v>45596</v>
      </c>
      <c r="C134" s="30">
        <f>Sales!D277</f>
        <v>380189</v>
      </c>
      <c r="D134" s="40">
        <f>Returns!D278</f>
        <v>246513</v>
      </c>
      <c r="E134" s="31">
        <f t="shared" ref="E134:E140" si="14">IFERROR(D134/C134,0)</f>
        <v>0.64839592939301238</v>
      </c>
      <c r="F134" s="35"/>
      <c r="G134" s="35"/>
      <c r="H134" s="35">
        <f t="shared" si="10"/>
        <v>264079.75657463301</v>
      </c>
      <c r="I134" s="30"/>
      <c r="J134" s="30"/>
      <c r="K134" s="30">
        <f t="shared" si="11"/>
        <v>166102.40618455273</v>
      </c>
      <c r="L134" s="30"/>
      <c r="M134" s="30"/>
      <c r="N134" s="31">
        <f t="shared" si="12"/>
        <v>1.029301567942988</v>
      </c>
      <c r="O134" s="37"/>
      <c r="P134" s="37"/>
      <c r="Q134" s="37">
        <f t="shared" si="13"/>
        <v>170969.46712486321</v>
      </c>
      <c r="S134" s="35"/>
      <c r="T134" s="37"/>
      <c r="U134" s="35"/>
      <c r="V134" s="37"/>
      <c r="W134" s="44"/>
      <c r="X134" s="45"/>
      <c r="Y134" s="35"/>
      <c r="Z134" s="37"/>
    </row>
    <row r="135" spans="2:28" x14ac:dyDescent="0.25">
      <c r="B135" s="27">
        <v>45626</v>
      </c>
      <c r="C135" s="30">
        <f>Sales!D278</f>
        <v>335563</v>
      </c>
      <c r="D135" s="40">
        <f>Returns!D279</f>
        <v>211530</v>
      </c>
      <c r="E135" s="31">
        <f t="shared" si="14"/>
        <v>0.63037343211259877</v>
      </c>
      <c r="F135" s="35"/>
      <c r="G135" s="35"/>
      <c r="H135" s="35">
        <f t="shared" si="10"/>
        <v>199755.06692766541</v>
      </c>
      <c r="I135" s="30"/>
      <c r="J135" s="30"/>
      <c r="K135" s="30">
        <f t="shared" si="11"/>
        <v>175381.74729387529</v>
      </c>
      <c r="L135" s="30"/>
      <c r="M135" s="30"/>
      <c r="N135" s="31">
        <f t="shared" si="12"/>
        <v>0.87672090961216509</v>
      </c>
      <c r="O135" s="37"/>
      <c r="P135" s="37"/>
      <c r="Q135" s="37">
        <f t="shared" si="13"/>
        <v>153760.84501685723</v>
      </c>
      <c r="S135" s="35"/>
      <c r="T135" s="37"/>
      <c r="U135" s="35"/>
      <c r="V135" s="37"/>
      <c r="W135" s="44"/>
      <c r="X135" s="45"/>
      <c r="Y135" s="35"/>
      <c r="Z135" s="37"/>
    </row>
    <row r="136" spans="2:28" x14ac:dyDescent="0.25">
      <c r="B136" s="27">
        <v>45657</v>
      </c>
      <c r="C136" s="30">
        <f>Sales!D279</f>
        <v>324785</v>
      </c>
      <c r="D136" s="40">
        <f>Returns!D280</f>
        <v>186790</v>
      </c>
      <c r="E136" s="31">
        <f t="shared" si="14"/>
        <v>0.5751189248271934</v>
      </c>
      <c r="F136" s="35"/>
      <c r="G136" s="35"/>
      <c r="H136" s="35">
        <f t="shared" si="10"/>
        <v>147975.20399134405</v>
      </c>
      <c r="I136" s="30"/>
      <c r="J136" s="30"/>
      <c r="K136" s="30">
        <f t="shared" si="11"/>
        <v>78436.254566422678</v>
      </c>
      <c r="L136" s="30"/>
      <c r="M136" s="30"/>
      <c r="N136" s="31">
        <f t="shared" si="12"/>
        <v>0.89448867757830541</v>
      </c>
      <c r="O136" s="37"/>
      <c r="P136" s="37"/>
      <c r="Q136" s="37">
        <f t="shared" si="13"/>
        <v>70160.341621314743</v>
      </c>
      <c r="S136" s="35"/>
      <c r="T136" s="37"/>
      <c r="U136" s="35"/>
      <c r="V136" s="37"/>
      <c r="W136" s="44"/>
      <c r="X136" s="45"/>
      <c r="Y136" s="35"/>
      <c r="Z136" s="37"/>
    </row>
    <row r="137" spans="2:28" x14ac:dyDescent="0.25">
      <c r="B137" s="27">
        <v>45688</v>
      </c>
      <c r="C137" s="30">
        <f>Sales!D280</f>
        <v>358531</v>
      </c>
      <c r="D137" s="40">
        <f>Returns!D281</f>
        <v>231807</v>
      </c>
      <c r="E137" s="31">
        <f t="shared" si="14"/>
        <v>0.6465466026647626</v>
      </c>
      <c r="F137" s="35"/>
      <c r="G137" s="35"/>
      <c r="H137" s="35">
        <f t="shared" si="10"/>
        <v>165217.27731915787</v>
      </c>
      <c r="I137" s="30"/>
      <c r="J137" s="30"/>
      <c r="K137" s="30">
        <f t="shared" si="11"/>
        <v>175436.00533300193</v>
      </c>
      <c r="L137" s="30"/>
      <c r="M137" s="30"/>
      <c r="N137" s="31">
        <f t="shared" si="12"/>
        <v>0.811241035321694</v>
      </c>
      <c r="O137" s="37"/>
      <c r="P137" s="37"/>
      <c r="Q137" s="37">
        <f t="shared" si="13"/>
        <v>142320.8865990467</v>
      </c>
      <c r="S137" s="35"/>
      <c r="T137" s="37"/>
      <c r="U137" s="35"/>
      <c r="V137" s="37"/>
      <c r="W137" s="44"/>
      <c r="X137" s="45"/>
      <c r="Y137" s="35"/>
      <c r="Z137" s="37"/>
    </row>
    <row r="138" spans="2:28" x14ac:dyDescent="0.25">
      <c r="B138" s="27">
        <v>45716</v>
      </c>
      <c r="C138" s="30">
        <f>Sales!D281</f>
        <v>269974</v>
      </c>
      <c r="D138" s="40">
        <f>Returns!D282</f>
        <v>174066</v>
      </c>
      <c r="E138" s="31">
        <f t="shared" si="14"/>
        <v>0.64475097601991305</v>
      </c>
      <c r="F138" s="35"/>
      <c r="G138" s="35"/>
      <c r="H138" s="35">
        <f t="shared" si="10"/>
        <v>151345.94942334006</v>
      </c>
      <c r="I138" s="30"/>
      <c r="J138" s="30"/>
      <c r="K138" s="30">
        <f t="shared" si="11"/>
        <v>124368.92921237272</v>
      </c>
      <c r="L138" s="30"/>
      <c r="M138" s="30"/>
      <c r="N138" s="31">
        <f t="shared" si="12"/>
        <v>1.0007706976188255</v>
      </c>
      <c r="O138" s="37"/>
      <c r="P138" s="37"/>
      <c r="Q138" s="37">
        <f t="shared" si="13"/>
        <v>124464.78004997257</v>
      </c>
      <c r="S138" s="35"/>
      <c r="T138" s="37"/>
      <c r="U138" s="35"/>
      <c r="V138" s="37"/>
      <c r="W138" s="44"/>
      <c r="X138" s="45"/>
      <c r="Y138" s="35"/>
      <c r="Z138" s="37"/>
    </row>
    <row r="139" spans="2:28" x14ac:dyDescent="0.25">
      <c r="B139" s="27">
        <v>45747</v>
      </c>
      <c r="C139" s="30">
        <f>Sales!D282</f>
        <v>314900</v>
      </c>
      <c r="D139" s="40">
        <f>Returns!D283</f>
        <v>267797</v>
      </c>
      <c r="E139" s="31">
        <f t="shared" si="14"/>
        <v>0.85041918069228328</v>
      </c>
      <c r="F139" s="35"/>
      <c r="G139" s="35"/>
      <c r="H139" s="35">
        <f t="shared" si="10"/>
        <v>213092.09601733589</v>
      </c>
      <c r="I139" s="30"/>
      <c r="J139" s="30"/>
      <c r="K139" s="30">
        <f t="shared" si="11"/>
        <v>186993.09889091065</v>
      </c>
      <c r="L139" s="30"/>
      <c r="M139" s="30"/>
      <c r="N139" s="31">
        <f t="shared" si="12"/>
        <v>1.0407893452505816</v>
      </c>
      <c r="O139" s="37"/>
      <c r="P139" s="37"/>
      <c r="Q139" s="37">
        <f t="shared" si="13"/>
        <v>194620.42496104815</v>
      </c>
      <c r="S139" s="35"/>
      <c r="T139" s="37"/>
      <c r="U139" s="35"/>
      <c r="V139" s="37"/>
      <c r="W139" s="44"/>
      <c r="X139" s="45"/>
      <c r="Y139" s="35"/>
      <c r="Z139" s="37"/>
    </row>
    <row r="140" spans="2:28" x14ac:dyDescent="0.25">
      <c r="B140" s="27">
        <v>45777</v>
      </c>
      <c r="C140" s="30">
        <f>Sales!D283</f>
        <v>320536</v>
      </c>
      <c r="D140" s="40">
        <f>Returns!D284</f>
        <v>253682</v>
      </c>
      <c r="E140" s="31">
        <f t="shared" si="14"/>
        <v>0.79143060373873764</v>
      </c>
      <c r="F140" s="35"/>
      <c r="G140" s="35"/>
      <c r="H140" s="35">
        <f t="shared" si="10"/>
        <v>275209.88477322744</v>
      </c>
      <c r="I140" s="30"/>
      <c r="J140" s="30"/>
      <c r="K140" s="30">
        <f t="shared" si="11"/>
        <v>132780.58492516671</v>
      </c>
      <c r="L140" s="30"/>
      <c r="M140" s="30"/>
      <c r="N140" s="31">
        <f t="shared" si="12"/>
        <v>1.0602218877360505</v>
      </c>
      <c r="O140" s="37"/>
      <c r="P140" s="37"/>
      <c r="Q140" s="39">
        <f t="shared" si="13"/>
        <v>140776.88240405722</v>
      </c>
      <c r="S140" s="35"/>
      <c r="T140" s="37"/>
      <c r="U140" s="35"/>
      <c r="V140" s="37"/>
      <c r="W140" s="44"/>
      <c r="X140" s="45"/>
      <c r="Y140" s="35"/>
      <c r="Z140" s="37"/>
    </row>
    <row r="141" spans="2:28" x14ac:dyDescent="0.25">
      <c r="B141" s="27"/>
      <c r="C141" s="30"/>
      <c r="D141" s="30"/>
      <c r="E141" s="31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2:28" x14ac:dyDescent="0.25">
      <c r="B142" s="27"/>
      <c r="C142" s="30"/>
      <c r="D142" s="30"/>
      <c r="E142" s="31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S142" s="65" t="s">
        <v>64</v>
      </c>
      <c r="T142" s="65"/>
      <c r="U142" s="65" t="s">
        <v>60</v>
      </c>
      <c r="V142" s="65"/>
      <c r="W142" s="65" t="s">
        <v>61</v>
      </c>
      <c r="X142" s="65"/>
      <c r="Y142" s="65" t="s">
        <v>62</v>
      </c>
      <c r="Z142" s="65"/>
      <c r="AA142" s="65" t="s">
        <v>68</v>
      </c>
      <c r="AB142" s="65"/>
    </row>
    <row r="143" spans="2:28" x14ac:dyDescent="0.25">
      <c r="B143" s="27"/>
      <c r="C143" s="30"/>
      <c r="D143" s="30"/>
      <c r="E143" s="31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S143" s="42" t="s">
        <v>55</v>
      </c>
      <c r="T143" s="43" t="s">
        <v>63</v>
      </c>
      <c r="U143" s="42" t="s">
        <v>55</v>
      </c>
      <c r="V143" s="43" t="s">
        <v>63</v>
      </c>
      <c r="W143" s="42" t="s">
        <v>55</v>
      </c>
      <c r="X143" s="43" t="s">
        <v>63</v>
      </c>
      <c r="Y143" s="42" t="s">
        <v>55</v>
      </c>
      <c r="Z143" s="43" t="s">
        <v>63</v>
      </c>
      <c r="AA143" s="42" t="s">
        <v>55</v>
      </c>
      <c r="AB143" s="43" t="s">
        <v>63</v>
      </c>
    </row>
    <row r="144" spans="2:28" x14ac:dyDescent="0.25">
      <c r="R144" t="s">
        <v>57</v>
      </c>
      <c r="S144" s="48">
        <f>AVERAGE(S105:S116)</f>
        <v>-362251.7261617505</v>
      </c>
      <c r="T144" s="48">
        <f t="shared" ref="T144:X144" si="15">AVERAGE(T105:T116)</f>
        <v>-996802.4854809253</v>
      </c>
      <c r="U144" s="48">
        <f t="shared" si="15"/>
        <v>362251.7261617505</v>
      </c>
      <c r="V144" s="48">
        <f t="shared" si="15"/>
        <v>996802.4854809253</v>
      </c>
      <c r="W144" s="49">
        <f t="shared" si="15"/>
        <v>0.20952231809052507</v>
      </c>
      <c r="X144" s="49">
        <f t="shared" si="15"/>
        <v>0.57653932984464207</v>
      </c>
      <c r="Y144" s="48">
        <f>SQRT(AVERAGE(Y105:Y116))</f>
        <v>362251.7261617505</v>
      </c>
      <c r="Z144" s="48">
        <f>SQRT(AVERAGE(Z105:Z116))</f>
        <v>996802.4854809253</v>
      </c>
    </row>
    <row r="145" spans="18:28" x14ac:dyDescent="0.25">
      <c r="R145" t="s">
        <v>58</v>
      </c>
      <c r="S145" s="48">
        <f t="shared" ref="S145:X145" si="16">AVERAGE(S117:S128)</f>
        <v>-398750.91996254027</v>
      </c>
      <c r="T145" s="48">
        <f t="shared" si="16"/>
        <v>-464013.42535262811</v>
      </c>
      <c r="U145" s="48">
        <f t="shared" si="16"/>
        <v>398750.91996254027</v>
      </c>
      <c r="V145" s="48">
        <f t="shared" si="16"/>
        <v>464013.42535262811</v>
      </c>
      <c r="W145" s="49">
        <f t="shared" si="16"/>
        <v>0.21439039875314611</v>
      </c>
      <c r="X145" s="49">
        <f t="shared" si="16"/>
        <v>0.24947910665010767</v>
      </c>
      <c r="Y145" s="48">
        <f>SQRT(AVERAGE(Y117:Y128))</f>
        <v>398750.91996254027</v>
      </c>
      <c r="Z145" s="48">
        <f>SQRT(AVERAGE(Z117:Z128))</f>
        <v>464013.42535262811</v>
      </c>
    </row>
    <row r="146" spans="18:28" x14ac:dyDescent="0.25">
      <c r="R146" t="s">
        <v>59</v>
      </c>
      <c r="S146" s="56">
        <f t="shared" ref="S146:X146" si="17">AVERAGE(S129:S140)</f>
        <v>-50969.184716348071</v>
      </c>
      <c r="T146" s="56">
        <f t="shared" si="17"/>
        <v>-729910.7428689783</v>
      </c>
      <c r="U146" s="56">
        <f t="shared" si="17"/>
        <v>50969.184716348071</v>
      </c>
      <c r="V146" s="56">
        <f t="shared" si="17"/>
        <v>729910.7428689783</v>
      </c>
      <c r="W146" s="57">
        <f t="shared" si="17"/>
        <v>2.4392946997661202E-2</v>
      </c>
      <c r="X146" s="57">
        <f t="shared" si="17"/>
        <v>0.34932232412412428</v>
      </c>
      <c r="Y146" s="56">
        <f>SQRT(AVERAGE(Y129:Y140))</f>
        <v>50969.184716348071</v>
      </c>
      <c r="Z146" s="56">
        <f>SQRT(AVERAGE(Z129:Z140))</f>
        <v>729910.7428689783</v>
      </c>
      <c r="AA146" s="52"/>
      <c r="AB146" s="52"/>
    </row>
    <row r="147" spans="18:28" x14ac:dyDescent="0.25">
      <c r="R147" t="s">
        <v>69</v>
      </c>
      <c r="S147" s="48">
        <f>AVERAGE(S144:S146)</f>
        <v>-270657.27694687963</v>
      </c>
      <c r="T147" s="48">
        <f t="shared" ref="T147:X147" si="18">AVERAGE(T144:T146)</f>
        <v>-730242.21790084394</v>
      </c>
      <c r="U147" s="48">
        <f t="shared" si="18"/>
        <v>270657.27694687963</v>
      </c>
      <c r="V147" s="48">
        <f t="shared" si="18"/>
        <v>730242.21790084394</v>
      </c>
      <c r="W147" s="49">
        <f t="shared" si="18"/>
        <v>0.14943522128044412</v>
      </c>
      <c r="X147" s="49">
        <f t="shared" si="18"/>
        <v>0.39178025353962465</v>
      </c>
      <c r="Y147" s="48">
        <f>AVERAGE(Y144:Y146)</f>
        <v>270657.27694687963</v>
      </c>
      <c r="Z147" s="48">
        <f>AVERAGE(Z144:Z146)</f>
        <v>730242.21790084394</v>
      </c>
      <c r="AA147" s="30">
        <f>SQRT(AVERAGE(Y105,Y117,Y129))</f>
        <v>312424.10655431682</v>
      </c>
      <c r="AB147" s="30">
        <f>SQRT(AVERAGE(Z105,Z117,Z129))</f>
        <v>761947.79928898299</v>
      </c>
    </row>
    <row r="148" spans="18:28" x14ac:dyDescent="0.25">
      <c r="R148" t="s">
        <v>70</v>
      </c>
      <c r="S148" s="48">
        <f>ABS(S147)</f>
        <v>270657.27694687963</v>
      </c>
      <c r="T148" s="48">
        <f>ABS(T147)</f>
        <v>730242.21790084394</v>
      </c>
      <c r="U148" s="48"/>
      <c r="V148" s="48"/>
      <c r="W148" s="49"/>
      <c r="X148" s="49"/>
      <c r="AA148" s="30"/>
      <c r="AB148" s="30"/>
    </row>
    <row r="149" spans="18:28" x14ac:dyDescent="0.25">
      <c r="S149" s="65" t="s">
        <v>65</v>
      </c>
      <c r="T149" s="65"/>
      <c r="U149" s="65"/>
      <c r="V149" s="65"/>
      <c r="W149" s="65"/>
      <c r="X149" s="65"/>
      <c r="Y149" s="65"/>
      <c r="Z149" s="65"/>
    </row>
    <row r="150" spans="18:28" x14ac:dyDescent="0.25">
      <c r="S150" s="65" t="s">
        <v>64</v>
      </c>
      <c r="T150" s="65"/>
      <c r="U150" s="65" t="s">
        <v>60</v>
      </c>
      <c r="V150" s="65"/>
      <c r="W150" s="65" t="s">
        <v>61</v>
      </c>
      <c r="X150" s="65"/>
      <c r="Y150" s="65" t="s">
        <v>62</v>
      </c>
      <c r="Z150" s="65"/>
      <c r="AA150" s="65" t="s">
        <v>68</v>
      </c>
      <c r="AB150" s="65"/>
    </row>
    <row r="151" spans="18:28" x14ac:dyDescent="0.25">
      <c r="S151" s="42" t="s">
        <v>55</v>
      </c>
      <c r="T151" s="43" t="s">
        <v>63</v>
      </c>
      <c r="U151" s="42" t="s">
        <v>55</v>
      </c>
      <c r="V151" s="43" t="s">
        <v>63</v>
      </c>
      <c r="W151" s="42" t="s">
        <v>55</v>
      </c>
      <c r="X151" s="43" t="s">
        <v>63</v>
      </c>
      <c r="Y151" s="42" t="s">
        <v>55</v>
      </c>
      <c r="Z151" s="43" t="s">
        <v>63</v>
      </c>
      <c r="AA151" s="42" t="s">
        <v>55</v>
      </c>
      <c r="AB151" s="43" t="s">
        <v>63</v>
      </c>
    </row>
    <row r="152" spans="18:28" x14ac:dyDescent="0.25">
      <c r="R152" t="s">
        <v>57</v>
      </c>
      <c r="S152">
        <f t="shared" ref="S152:S154" si="19">IF(ABS(S144)&lt;=ABS(T144),1,2)</f>
        <v>1</v>
      </c>
      <c r="T152">
        <f t="shared" ref="T152:T154" si="20">IF(ABS(T144)&lt;=ABS(S144),1,2)</f>
        <v>2</v>
      </c>
      <c r="U152" s="50">
        <f>RANK(U144,$U144:$V144,1)</f>
        <v>1</v>
      </c>
      <c r="V152">
        <f>RANK(V144,$U144:$V144,1)</f>
        <v>2</v>
      </c>
      <c r="W152" s="50">
        <f>RANK(W144,$W144:$X144,1)</f>
        <v>1</v>
      </c>
      <c r="X152">
        <f>RANK(X144,$W144:$X144,1)</f>
        <v>2</v>
      </c>
      <c r="Y152" s="50">
        <f>RANK(Y144,$Y144:$Z144,1)</f>
        <v>1</v>
      </c>
      <c r="Z152">
        <f>RANK(Z144,$Y144:$Z144,1)</f>
        <v>2</v>
      </c>
    </row>
    <row r="153" spans="18:28" x14ac:dyDescent="0.25">
      <c r="R153" t="s">
        <v>58</v>
      </c>
      <c r="S153">
        <f t="shared" si="19"/>
        <v>1</v>
      </c>
      <c r="T153">
        <f t="shared" si="20"/>
        <v>2</v>
      </c>
      <c r="U153" s="50">
        <f t="shared" ref="U153:V154" si="21">RANK(U145,$U145:$V145,1)</f>
        <v>1</v>
      </c>
      <c r="V153">
        <f t="shared" si="21"/>
        <v>2</v>
      </c>
      <c r="W153" s="50">
        <f t="shared" ref="W153:X154" si="22">RANK(W145,$W145:$X145,1)</f>
        <v>1</v>
      </c>
      <c r="X153">
        <f t="shared" si="22"/>
        <v>2</v>
      </c>
      <c r="Y153" s="50">
        <f t="shared" ref="Y153:Z154" si="23">RANK(Y145,$Y145:$Z145,1)</f>
        <v>1</v>
      </c>
      <c r="Z153">
        <f t="shared" si="23"/>
        <v>2</v>
      </c>
    </row>
    <row r="154" spans="18:28" x14ac:dyDescent="0.25">
      <c r="R154" t="s">
        <v>59</v>
      </c>
      <c r="S154" s="52">
        <f t="shared" si="19"/>
        <v>1</v>
      </c>
      <c r="T154" s="59">
        <f t="shared" si="20"/>
        <v>2</v>
      </c>
      <c r="U154" s="58">
        <f t="shared" si="21"/>
        <v>1</v>
      </c>
      <c r="V154" s="52">
        <f t="shared" si="21"/>
        <v>2</v>
      </c>
      <c r="W154" s="58">
        <f t="shared" si="22"/>
        <v>1</v>
      </c>
      <c r="X154" s="52">
        <f t="shared" si="22"/>
        <v>2</v>
      </c>
      <c r="Y154" s="58">
        <f t="shared" si="23"/>
        <v>1</v>
      </c>
      <c r="Z154" s="52">
        <f t="shared" si="23"/>
        <v>2</v>
      </c>
      <c r="AA154" s="52"/>
      <c r="AB154" s="52"/>
    </row>
    <row r="155" spans="18:28" x14ac:dyDescent="0.25">
      <c r="R155" t="s">
        <v>69</v>
      </c>
      <c r="S155">
        <f>IF(ABS(S147)&lt;=ABS(T147),1,2)</f>
        <v>1</v>
      </c>
      <c r="T155">
        <f>IF(ABS(T147)&lt;=ABS(S147),1,2)</f>
        <v>2</v>
      </c>
      <c r="U155">
        <f>RANK(U147,$U147:$V147,1)</f>
        <v>1</v>
      </c>
      <c r="V155">
        <f>RANK(V147,$U147:$V147,1)</f>
        <v>2</v>
      </c>
      <c r="W155">
        <f>RANK(W147,$W147:$X147,1)</f>
        <v>1</v>
      </c>
      <c r="X155">
        <f>RANK(X147,$W147:$X147,1)</f>
        <v>2</v>
      </c>
      <c r="Y155">
        <f>RANK(Y147,$Y147:$Z147,1)</f>
        <v>1</v>
      </c>
      <c r="Z155">
        <f>RANK(Z147,$Y147:$Z147,1)</f>
        <v>2</v>
      </c>
      <c r="AA155">
        <f>RANK(AA147,$AA147:$AB147,1)</f>
        <v>1</v>
      </c>
      <c r="AB155">
        <f>RANK(AB147,$AA147:$AB147,1)</f>
        <v>2</v>
      </c>
    </row>
    <row r="157" spans="18:28" x14ac:dyDescent="0.25">
      <c r="S157" s="64" t="s">
        <v>66</v>
      </c>
      <c r="T157" s="64"/>
    </row>
    <row r="158" spans="18:28" x14ac:dyDescent="0.25">
      <c r="S158" s="42" t="s">
        <v>55</v>
      </c>
      <c r="T158" s="43" t="s">
        <v>63</v>
      </c>
      <c r="V158" s="52" t="s">
        <v>67</v>
      </c>
    </row>
    <row r="159" spans="18:28" x14ac:dyDescent="0.25">
      <c r="S159" s="51">
        <f>AVERAGE(S155,U155,W155,Y155)</f>
        <v>1</v>
      </c>
      <c r="T159" s="51">
        <f>AVERAGE(T155,V155,X155,Z155)</f>
        <v>2</v>
      </c>
      <c r="V159" s="53" t="str">
        <f>IF(S159&lt;=T159,$S$158,$T$158)</f>
        <v>Returns Only</v>
      </c>
    </row>
    <row r="162" spans="19:20" x14ac:dyDescent="0.25">
      <c r="S162" s="49"/>
      <c r="T162" s="49"/>
    </row>
  </sheetData>
  <mergeCells count="23">
    <mergeCell ref="S157:T157"/>
    <mergeCell ref="AA142:AB142"/>
    <mergeCell ref="S149:Z149"/>
    <mergeCell ref="S150:T150"/>
    <mergeCell ref="U150:V150"/>
    <mergeCell ref="W150:X150"/>
    <mergeCell ref="Y150:Z150"/>
    <mergeCell ref="AA150:AB150"/>
    <mergeCell ref="S142:T142"/>
    <mergeCell ref="U142:V142"/>
    <mergeCell ref="W142:X142"/>
    <mergeCell ref="Y142:Z142"/>
    <mergeCell ref="U103:V103"/>
    <mergeCell ref="W103:X103"/>
    <mergeCell ref="Y103:Z103"/>
    <mergeCell ref="F104:H104"/>
    <mergeCell ref="O104:Q104"/>
    <mergeCell ref="S103:T103"/>
    <mergeCell ref="C2:E2"/>
    <mergeCell ref="F2:Q2"/>
    <mergeCell ref="C3:E3"/>
    <mergeCell ref="F3:H3"/>
    <mergeCell ref="I3:Q3"/>
  </mergeCells>
  <pageMargins left="0.7" right="0.7" top="0.75" bottom="0.75" header="0.3" footer="0.3"/>
  <customProperties>
    <customPr name="OrphanNamesChecke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FDC49B8F3647B26A81FC0A61BD72" ma:contentTypeVersion="19" ma:contentTypeDescription="Create a new document." ma:contentTypeScope="" ma:versionID="878a4370eec6b382a960afd02e1e1e5c">
  <xsd:schema xmlns:xsd="http://www.w3.org/2001/XMLSchema" xmlns:xs="http://www.w3.org/2001/XMLSchema" xmlns:p="http://schemas.microsoft.com/office/2006/metadata/properties" xmlns:ns2="b0eccaff-ed0e-4369-a755-3c501f3fbb44" xmlns:ns3="033f3c31-a06a-42e1-839c-42d3c12e0580" targetNamespace="http://schemas.microsoft.com/office/2006/metadata/properties" ma:root="true" ma:fieldsID="8d051270689bff289d7f0bba83d86cb7" ns2:_="" ns3:_="">
    <xsd:import namespace="b0eccaff-ed0e-4369-a755-3c501f3fbb44"/>
    <xsd:import namespace="033f3c31-a06a-42e1-839c-42d3c12e05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ccaff-ed0e-4369-a755-3c501f3fbb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4ffb9e5-4468-485e-ab5f-4ae9542a0c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f3c31-a06a-42e1-839c-42d3c12e05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dafcd4f-ddb2-4033-b6d6-da91113543b1}" ma:internalName="TaxCatchAll" ma:showField="CatchAllData" ma:web="033f3c31-a06a-42e1-839c-42d3c12e05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3f3c31-a06a-42e1-839c-42d3c12e0580" xsi:nil="true"/>
    <lcf76f155ced4ddcb4097134ff3c332f xmlns="b0eccaff-ed0e-4369-a755-3c501f3fbb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287C39-93A4-4F3E-A650-66117A3E8A4D}"/>
</file>

<file path=customXml/itemProps2.xml><?xml version="1.0" encoding="utf-8"?>
<ds:datastoreItem xmlns:ds="http://schemas.openxmlformats.org/officeDocument/2006/customXml" ds:itemID="{7EB41E3F-2630-4C3C-BF6F-04125B48ECC6}"/>
</file>

<file path=customXml/itemProps3.xml><?xml version="1.0" encoding="utf-8"?>
<ds:datastoreItem xmlns:ds="http://schemas.openxmlformats.org/officeDocument/2006/customXml" ds:itemID="{76D946B2-DAF3-41AD-A523-F0B3335B14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Sales</vt:lpstr>
      <vt:lpstr>Returns</vt:lpstr>
      <vt:lpstr>Aluminum</vt:lpstr>
      <vt:lpstr>Bag in Box</vt:lpstr>
      <vt:lpstr>Bi-Metal 0-1L</vt:lpstr>
      <vt:lpstr>Bi-Metal Over 1L</vt:lpstr>
      <vt:lpstr>Drink Pouches 0-1L</vt:lpstr>
      <vt:lpstr>Gable 0-1L</vt:lpstr>
      <vt:lpstr>Gable Over 1L</vt:lpstr>
      <vt:lpstr>Glass 0-1L</vt:lpstr>
      <vt:lpstr>Glass Over 1L</vt:lpstr>
      <vt:lpstr>HDPE</vt:lpstr>
      <vt:lpstr>ISB</vt:lpstr>
      <vt:lpstr>Liquor and Wine</vt:lpstr>
      <vt:lpstr>Other Pl. 0-1L</vt:lpstr>
      <vt:lpstr>Other Pl. Over 1L</vt:lpstr>
      <vt:lpstr>PET 0-1L</vt:lpstr>
      <vt:lpstr>PET Over 1L</vt:lpstr>
      <vt:lpstr>Plastic One-Way Keg</vt:lpstr>
      <vt:lpstr>Tetra 0-1L</vt:lpstr>
      <vt:lpstr>Tetra Over 1L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Hartman</dc:creator>
  <cp:lastModifiedBy>Chris Hartman</cp:lastModifiedBy>
  <dcterms:created xsi:type="dcterms:W3CDTF">2021-08-25T15:13:15Z</dcterms:created>
  <dcterms:modified xsi:type="dcterms:W3CDTF">2025-12-09T19:03:52Z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0x01010081CBFDC49B8F3647B26A81FC0A61BD72</vt:lpwstr>
  </property>
</Properties>
</file>