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mnp.ca\shares\AB\BCMB\DCA\2025 DCA\HCR 2025\9. Information Requests\4. Answers to IRs\"/>
    </mc:Choice>
  </mc:AlternateContent>
  <xr:revisionPtr revIDLastSave="0" documentId="13_ncr:1_{496ABB5F-201F-49B3-B356-D0ED1AD0EEDF}" xr6:coauthVersionLast="47" xr6:coauthVersionMax="47" xr10:uidLastSave="{00000000-0000-0000-0000-000000000000}"/>
  <bookViews>
    <workbookView xWindow="-28920" yWindow="-120" windowWidth="29040" windowHeight="15720" xr2:uid="{EE3EA7E3-0847-417B-851A-2CF2DAC077D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1" l="1"/>
  <c r="D85" i="1"/>
  <c r="D74" i="1"/>
  <c r="D89" i="1" l="1"/>
  <c r="D91" i="1" s="1"/>
  <c r="D94" i="1" s="1"/>
  <c r="D61" i="1"/>
  <c r="D48" i="1" l="1"/>
  <c r="D35" i="1" l="1"/>
  <c r="D22" i="1" l="1"/>
  <c r="D72" i="1" l="1"/>
  <c r="D76" i="1" s="1"/>
  <c r="D78" i="1" s="1"/>
  <c r="D59" i="1"/>
  <c r="D63" i="1" s="1"/>
  <c r="D65" i="1" s="1"/>
  <c r="D46" i="1"/>
  <c r="D50" i="1" s="1"/>
  <c r="D52" i="1" s="1"/>
  <c r="D33" i="1"/>
  <c r="D37" i="1" s="1"/>
  <c r="D39" i="1" s="1"/>
  <c r="D20" i="1"/>
  <c r="D24" i="1" s="1"/>
  <c r="D26" i="1" s="1"/>
  <c r="D7" i="1"/>
  <c r="D11" i="1" s="1"/>
  <c r="D13" i="1" s="1"/>
</calcChain>
</file>

<file path=xl/sharedStrings.xml><?xml version="1.0" encoding="utf-8"?>
<sst xmlns="http://schemas.openxmlformats.org/spreadsheetml/2006/main" count="86" uniqueCount="14">
  <si>
    <t>Earned Return Margins 2018-2024</t>
  </si>
  <si>
    <t>(a)</t>
  </si>
  <si>
    <t>Total Operating Expenses</t>
  </si>
  <si>
    <t>(b)</t>
  </si>
  <si>
    <t>Plus Deposits</t>
  </si>
  <si>
    <t xml:space="preserve">(c) </t>
  </si>
  <si>
    <t>Cost of Goods Sold</t>
  </si>
  <si>
    <t>(d)</t>
  </si>
  <si>
    <t>Reported Revenues</t>
  </si>
  <si>
    <t xml:space="preserve">(e) </t>
  </si>
  <si>
    <t xml:space="preserve">Pre-Tax Earned Return Margin </t>
  </si>
  <si>
    <t>(f)</t>
  </si>
  <si>
    <t>Pre-Tax Margin [(e) / (d)]</t>
  </si>
  <si>
    <t>2018-2024 Average Pre-Tax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</si>
</sst>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_);_(&quot;$&quot;* \(#,##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/>
    <xf numFmtId="164" fontId="3" fillId="2" borderId="1" xfId="1" applyNumberFormat="1" applyFont="1" applyFill="1" applyBorder="1"/>
    <xf numFmtId="164" fontId="3" fillId="2" borderId="1" xfId="0" applyNumberFormat="1" applyFont="1" applyFill="1" applyBorder="1"/>
    <xf numFmtId="0" fontId="3" fillId="2" borderId="1" xfId="0" quotePrefix="1" applyFont="1" applyFill="1" applyBorder="1"/>
    <xf numFmtId="10" fontId="3" fillId="2" borderId="1" xfId="2" applyNumberFormat="1" applyFont="1" applyFill="1" applyBorder="1"/>
    <xf numFmtId="0" fontId="0" fillId="0" borderId="1" xfId="0" applyBorder="1"/>
    <xf numFmtId="0" fontId="4" fillId="2" borderId="1" xfId="0" applyFont="1" applyFill="1" applyBorder="1"/>
    <xf numFmtId="10" fontId="0" fillId="0" borderId="0" xfId="0" applyNumberFormat="1"/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02BCA-C6EC-45B3-BF17-DF9E850328DC}">
  <dimension ref="B2:D94"/>
  <sheetViews>
    <sheetView tabSelected="1" topLeftCell="A73" workbookViewId="0">
      <selection activeCell="D91" sqref="D91"/>
    </sheetView>
  </sheetViews>
  <sheetFormatPr defaultRowHeight="15" x14ac:dyDescent="0.25"/>
  <cols>
    <col min="1" max="1" width="3.5703125" customWidth="1"/>
    <col min="2" max="2" width="3.7109375" customWidth="1"/>
    <col min="3" max="3" width="30.28515625" bestFit="1" customWidth="1"/>
    <col min="4" max="4" width="16" customWidth="1"/>
  </cols>
  <sheetData>
    <row r="2" spans="2:4" x14ac:dyDescent="0.25">
      <c r="B2" s="7"/>
      <c r="C2" s="10" t="s">
        <v>0</v>
      </c>
      <c r="D2" s="10"/>
    </row>
    <row r="3" spans="2:4" ht="15.75" x14ac:dyDescent="0.3">
      <c r="B3" s="1"/>
      <c r="C3" s="9"/>
      <c r="D3" s="9"/>
    </row>
    <row r="4" spans="2:4" ht="15.75" x14ac:dyDescent="0.3">
      <c r="B4" s="1"/>
      <c r="C4" s="9">
        <v>2018</v>
      </c>
      <c r="D4" s="9"/>
    </row>
    <row r="5" spans="2:4" ht="15.75" x14ac:dyDescent="0.3">
      <c r="B5" s="1" t="s">
        <v>1</v>
      </c>
      <c r="C5" s="1" t="s">
        <v>2</v>
      </c>
      <c r="D5" s="2">
        <v>86351511.070142642</v>
      </c>
    </row>
    <row r="6" spans="2:4" ht="15.75" x14ac:dyDescent="0.3">
      <c r="B6" s="1" t="s">
        <v>3</v>
      </c>
      <c r="C6" s="1" t="s">
        <v>4</v>
      </c>
      <c r="D6" s="2">
        <v>219635505.08591238</v>
      </c>
    </row>
    <row r="7" spans="2:4" ht="15.75" x14ac:dyDescent="0.3">
      <c r="B7" s="1" t="s">
        <v>5</v>
      </c>
      <c r="C7" s="1" t="s">
        <v>6</v>
      </c>
      <c r="D7" s="3">
        <f>SUM(D5:D6)</f>
        <v>305987016.15605503</v>
      </c>
    </row>
    <row r="8" spans="2:4" ht="15.75" x14ac:dyDescent="0.3">
      <c r="B8" s="1"/>
      <c r="C8" s="1"/>
      <c r="D8" s="3"/>
    </row>
    <row r="9" spans="2:4" ht="15.75" x14ac:dyDescent="0.3">
      <c r="B9" s="1" t="s">
        <v>7</v>
      </c>
      <c r="C9" s="1" t="s">
        <v>8</v>
      </c>
      <c r="D9" s="3">
        <v>316156239</v>
      </c>
    </row>
    <row r="10" spans="2:4" ht="15.75" x14ac:dyDescent="0.3">
      <c r="B10" s="1"/>
      <c r="C10" s="1"/>
      <c r="D10" s="1"/>
    </row>
    <row r="11" spans="2:4" ht="15.75" x14ac:dyDescent="0.3">
      <c r="B11" s="4" t="s">
        <v>9</v>
      </c>
      <c r="C11" s="1" t="s">
        <v>10</v>
      </c>
      <c r="D11" s="3">
        <f>D9-D7</f>
        <v>10169222.843944967</v>
      </c>
    </row>
    <row r="12" spans="2:4" ht="15.75" x14ac:dyDescent="0.3">
      <c r="B12" s="1"/>
      <c r="C12" s="1"/>
      <c r="D12" s="1"/>
    </row>
    <row r="13" spans="2:4" ht="15.75" x14ac:dyDescent="0.3">
      <c r="B13" s="1" t="s">
        <v>11</v>
      </c>
      <c r="C13" s="1" t="s">
        <v>12</v>
      </c>
      <c r="D13" s="5">
        <f>D11/D9</f>
        <v>3.2165181608024403E-2</v>
      </c>
    </row>
    <row r="14" spans="2:4" x14ac:dyDescent="0.25">
      <c r="B14" s="6"/>
      <c r="C14" s="6"/>
      <c r="D14" s="6"/>
    </row>
    <row r="15" spans="2:4" x14ac:dyDescent="0.25">
      <c r="B15" s="6"/>
      <c r="C15" s="6"/>
      <c r="D15" s="6"/>
    </row>
    <row r="16" spans="2:4" x14ac:dyDescent="0.25">
      <c r="B16" s="6"/>
      <c r="C16" s="6"/>
      <c r="D16" s="6"/>
    </row>
    <row r="17" spans="2:4" ht="15.75" x14ac:dyDescent="0.3">
      <c r="B17" s="1"/>
      <c r="C17" s="9">
        <v>2019</v>
      </c>
      <c r="D17" s="9"/>
    </row>
    <row r="18" spans="2:4" ht="15.75" x14ac:dyDescent="0.3">
      <c r="B18" s="1" t="s">
        <v>1</v>
      </c>
      <c r="C18" s="1" t="s">
        <v>2</v>
      </c>
      <c r="D18" s="2">
        <v>89264448</v>
      </c>
    </row>
    <row r="19" spans="2:4" ht="15.75" x14ac:dyDescent="0.3">
      <c r="B19" s="1" t="s">
        <v>3</v>
      </c>
      <c r="C19" s="1" t="s">
        <v>4</v>
      </c>
      <c r="D19" s="2">
        <v>218123959</v>
      </c>
    </row>
    <row r="20" spans="2:4" ht="15.75" x14ac:dyDescent="0.3">
      <c r="B20" s="1" t="s">
        <v>5</v>
      </c>
      <c r="C20" s="1" t="s">
        <v>6</v>
      </c>
      <c r="D20" s="3">
        <f>SUM(D18:D19)</f>
        <v>307388407</v>
      </c>
    </row>
    <row r="21" spans="2:4" ht="15.75" x14ac:dyDescent="0.3">
      <c r="B21" s="1"/>
      <c r="C21" s="1"/>
      <c r="D21" s="3"/>
    </row>
    <row r="22" spans="2:4" ht="15.75" x14ac:dyDescent="0.3">
      <c r="B22" s="1" t="s">
        <v>7</v>
      </c>
      <c r="C22" s="1" t="s">
        <v>8</v>
      </c>
      <c r="D22" s="3">
        <f>314700772+540843</f>
        <v>315241615</v>
      </c>
    </row>
    <row r="23" spans="2:4" ht="15.75" x14ac:dyDescent="0.3">
      <c r="B23" s="1"/>
      <c r="C23" s="1"/>
      <c r="D23" s="1"/>
    </row>
    <row r="24" spans="2:4" ht="15.75" x14ac:dyDescent="0.3">
      <c r="B24" s="4" t="s">
        <v>9</v>
      </c>
      <c r="C24" s="1" t="s">
        <v>10</v>
      </c>
      <c r="D24" s="3">
        <f>D22-D20</f>
        <v>7853208</v>
      </c>
    </row>
    <row r="25" spans="2:4" ht="15.75" x14ac:dyDescent="0.3">
      <c r="B25" s="1"/>
      <c r="C25" s="1"/>
      <c r="D25" s="1"/>
    </row>
    <row r="26" spans="2:4" ht="15.75" x14ac:dyDescent="0.3">
      <c r="B26" s="1" t="s">
        <v>11</v>
      </c>
      <c r="C26" s="1" t="s">
        <v>12</v>
      </c>
      <c r="D26" s="5">
        <f>D24/D22</f>
        <v>2.4911710974453674E-2</v>
      </c>
    </row>
    <row r="27" spans="2:4" x14ac:dyDescent="0.25">
      <c r="B27" s="6"/>
      <c r="C27" s="6"/>
      <c r="D27" s="6"/>
    </row>
    <row r="28" spans="2:4" x14ac:dyDescent="0.25">
      <c r="B28" s="6"/>
      <c r="C28" s="6"/>
      <c r="D28" s="6"/>
    </row>
    <row r="29" spans="2:4" x14ac:dyDescent="0.25">
      <c r="B29" s="6"/>
      <c r="C29" s="6"/>
      <c r="D29" s="6"/>
    </row>
    <row r="30" spans="2:4" ht="15.75" x14ac:dyDescent="0.3">
      <c r="B30" s="1"/>
      <c r="C30" s="9">
        <v>2020</v>
      </c>
      <c r="D30" s="9"/>
    </row>
    <row r="31" spans="2:4" ht="15.75" x14ac:dyDescent="0.3">
      <c r="B31" s="1" t="s">
        <v>1</v>
      </c>
      <c r="C31" s="1" t="s">
        <v>2</v>
      </c>
      <c r="D31" s="2">
        <v>91807050</v>
      </c>
    </row>
    <row r="32" spans="2:4" ht="15.75" x14ac:dyDescent="0.3">
      <c r="B32" s="1" t="s">
        <v>3</v>
      </c>
      <c r="C32" s="1" t="s">
        <v>4</v>
      </c>
      <c r="D32" s="2">
        <v>225126059.64999998</v>
      </c>
    </row>
    <row r="33" spans="2:4" ht="15.75" x14ac:dyDescent="0.3">
      <c r="B33" s="1" t="s">
        <v>5</v>
      </c>
      <c r="C33" s="1" t="s">
        <v>6</v>
      </c>
      <c r="D33" s="3">
        <f>SUM(D31:D32)</f>
        <v>316933109.64999998</v>
      </c>
    </row>
    <row r="34" spans="2:4" ht="15.75" x14ac:dyDescent="0.3">
      <c r="B34" s="1"/>
      <c r="C34" s="1"/>
      <c r="D34" s="3"/>
    </row>
    <row r="35" spans="2:4" ht="15.75" x14ac:dyDescent="0.3">
      <c r="B35" s="1" t="s">
        <v>7</v>
      </c>
      <c r="C35" s="1" t="s">
        <v>8</v>
      </c>
      <c r="D35" s="3">
        <f>331573084+2317992</f>
        <v>333891076</v>
      </c>
    </row>
    <row r="36" spans="2:4" ht="15.75" x14ac:dyDescent="0.3">
      <c r="B36" s="1"/>
      <c r="C36" s="1"/>
      <c r="D36" s="1"/>
    </row>
    <row r="37" spans="2:4" ht="15.75" x14ac:dyDescent="0.3">
      <c r="B37" s="4" t="s">
        <v>9</v>
      </c>
      <c r="C37" s="1" t="s">
        <v>10</v>
      </c>
      <c r="D37" s="3">
        <f>D35-D33</f>
        <v>16957966.350000024</v>
      </c>
    </row>
    <row r="38" spans="2:4" ht="15.75" x14ac:dyDescent="0.3">
      <c r="B38" s="1"/>
      <c r="C38" s="1"/>
      <c r="D38" s="1"/>
    </row>
    <row r="39" spans="2:4" ht="15.75" x14ac:dyDescent="0.3">
      <c r="B39" s="1" t="s">
        <v>11</v>
      </c>
      <c r="C39" s="1" t="s">
        <v>12</v>
      </c>
      <c r="D39" s="5">
        <f>D37/D35</f>
        <v>5.0788917610963713E-2</v>
      </c>
    </row>
    <row r="40" spans="2:4" x14ac:dyDescent="0.25">
      <c r="B40" s="6"/>
      <c r="C40" s="6"/>
      <c r="D40" s="6"/>
    </row>
    <row r="41" spans="2:4" x14ac:dyDescent="0.25">
      <c r="B41" s="6"/>
      <c r="C41" s="6"/>
      <c r="D41" s="6"/>
    </row>
    <row r="42" spans="2:4" x14ac:dyDescent="0.25">
      <c r="B42" s="6"/>
      <c r="C42" s="6"/>
      <c r="D42" s="6"/>
    </row>
    <row r="43" spans="2:4" ht="15.75" x14ac:dyDescent="0.3">
      <c r="B43" s="1"/>
      <c r="C43" s="9">
        <v>2021</v>
      </c>
      <c r="D43" s="9"/>
    </row>
    <row r="44" spans="2:4" ht="15.75" x14ac:dyDescent="0.3">
      <c r="B44" s="1" t="s">
        <v>1</v>
      </c>
      <c r="C44" s="1" t="s">
        <v>2</v>
      </c>
      <c r="D44" s="2">
        <v>95773053</v>
      </c>
    </row>
    <row r="45" spans="2:4" ht="15.75" x14ac:dyDescent="0.3">
      <c r="B45" s="1" t="s">
        <v>3</v>
      </c>
      <c r="C45" s="1" t="s">
        <v>4</v>
      </c>
      <c r="D45" s="2">
        <v>236231994</v>
      </c>
    </row>
    <row r="46" spans="2:4" ht="15.75" x14ac:dyDescent="0.3">
      <c r="B46" s="1" t="s">
        <v>5</v>
      </c>
      <c r="C46" s="1" t="s">
        <v>6</v>
      </c>
      <c r="D46" s="3">
        <f>SUM(D44:D45)</f>
        <v>332005047</v>
      </c>
    </row>
    <row r="47" spans="2:4" ht="15.75" x14ac:dyDescent="0.3">
      <c r="B47" s="1"/>
      <c r="C47" s="1"/>
      <c r="D47" s="3"/>
    </row>
    <row r="48" spans="2:4" ht="15.75" x14ac:dyDescent="0.3">
      <c r="B48" s="1" t="s">
        <v>7</v>
      </c>
      <c r="C48" s="1" t="s">
        <v>8</v>
      </c>
      <c r="D48" s="3">
        <f>341348640+474734</f>
        <v>341823374</v>
      </c>
    </row>
    <row r="49" spans="2:4" ht="15.75" x14ac:dyDescent="0.3">
      <c r="B49" s="1"/>
      <c r="C49" s="1"/>
      <c r="D49" s="1"/>
    </row>
    <row r="50" spans="2:4" ht="15.75" x14ac:dyDescent="0.3">
      <c r="B50" s="4" t="s">
        <v>9</v>
      </c>
      <c r="C50" s="1" t="s">
        <v>10</v>
      </c>
      <c r="D50" s="3">
        <f>D48-D46</f>
        <v>9818327</v>
      </c>
    </row>
    <row r="51" spans="2:4" ht="15.75" x14ac:dyDescent="0.3">
      <c r="B51" s="1"/>
      <c r="C51" s="1"/>
      <c r="D51" s="1"/>
    </row>
    <row r="52" spans="2:4" ht="15.75" x14ac:dyDescent="0.3">
      <c r="B52" s="1" t="s">
        <v>11</v>
      </c>
      <c r="C52" s="1" t="s">
        <v>12</v>
      </c>
      <c r="D52" s="5">
        <f>D50/D48</f>
        <v>2.872339268408251E-2</v>
      </c>
    </row>
    <row r="53" spans="2:4" x14ac:dyDescent="0.25">
      <c r="B53" s="6"/>
      <c r="C53" s="6"/>
      <c r="D53" s="6"/>
    </row>
    <row r="54" spans="2:4" x14ac:dyDescent="0.25">
      <c r="B54" s="6"/>
      <c r="C54" s="6"/>
      <c r="D54" s="6"/>
    </row>
    <row r="55" spans="2:4" x14ac:dyDescent="0.25">
      <c r="B55" s="6"/>
      <c r="C55" s="6"/>
      <c r="D55" s="6"/>
    </row>
    <row r="56" spans="2:4" ht="15.75" x14ac:dyDescent="0.3">
      <c r="B56" s="1"/>
      <c r="C56" s="9">
        <v>2022</v>
      </c>
      <c r="D56" s="9"/>
    </row>
    <row r="57" spans="2:4" ht="15.75" x14ac:dyDescent="0.3">
      <c r="B57" s="1" t="s">
        <v>1</v>
      </c>
      <c r="C57" s="1" t="s">
        <v>2</v>
      </c>
      <c r="D57" s="2">
        <v>96946557.618657649</v>
      </c>
    </row>
    <row r="58" spans="2:4" ht="15.75" x14ac:dyDescent="0.3">
      <c r="B58" s="1" t="s">
        <v>3</v>
      </c>
      <c r="C58" s="1" t="s">
        <v>4</v>
      </c>
      <c r="D58" s="2">
        <v>229425276</v>
      </c>
    </row>
    <row r="59" spans="2:4" ht="15.75" x14ac:dyDescent="0.3">
      <c r="B59" s="1" t="s">
        <v>5</v>
      </c>
      <c r="C59" s="1" t="s">
        <v>6</v>
      </c>
      <c r="D59" s="3">
        <f>SUM(D57:D58)</f>
        <v>326371833.61865765</v>
      </c>
    </row>
    <row r="60" spans="2:4" ht="15.75" x14ac:dyDescent="0.3">
      <c r="B60" s="1"/>
      <c r="C60" s="1"/>
      <c r="D60" s="3"/>
    </row>
    <row r="61" spans="2:4" ht="15.75" x14ac:dyDescent="0.3">
      <c r="B61" s="1" t="s">
        <v>7</v>
      </c>
      <c r="C61" s="1" t="s">
        <v>8</v>
      </c>
      <c r="D61" s="3">
        <f>324392392+214148+4747992</f>
        <v>329354532</v>
      </c>
    </row>
    <row r="62" spans="2:4" ht="15.75" x14ac:dyDescent="0.3">
      <c r="B62" s="1"/>
      <c r="C62" s="1"/>
      <c r="D62" s="1"/>
    </row>
    <row r="63" spans="2:4" ht="15.75" x14ac:dyDescent="0.3">
      <c r="B63" s="4" t="s">
        <v>9</v>
      </c>
      <c r="C63" s="1" t="s">
        <v>10</v>
      </c>
      <c r="D63" s="3">
        <f>D61-D59</f>
        <v>2982698.3813423514</v>
      </c>
    </row>
    <row r="64" spans="2:4" ht="15.75" x14ac:dyDescent="0.3">
      <c r="B64" s="1"/>
      <c r="C64" s="1"/>
      <c r="D64" s="1"/>
    </row>
    <row r="65" spans="2:4" ht="15.75" x14ac:dyDescent="0.3">
      <c r="B65" s="1" t="s">
        <v>11</v>
      </c>
      <c r="C65" s="1" t="s">
        <v>12</v>
      </c>
      <c r="D65" s="5">
        <f>D63/D61</f>
        <v>9.056193528687655E-3</v>
      </c>
    </row>
    <row r="66" spans="2:4" x14ac:dyDescent="0.25">
      <c r="B66" s="6"/>
      <c r="C66" s="6"/>
      <c r="D66" s="6"/>
    </row>
    <row r="67" spans="2:4" x14ac:dyDescent="0.25">
      <c r="B67" s="6"/>
      <c r="C67" s="6"/>
      <c r="D67" s="6"/>
    </row>
    <row r="68" spans="2:4" x14ac:dyDescent="0.25">
      <c r="B68" s="6"/>
      <c r="C68" s="6"/>
      <c r="D68" s="6"/>
    </row>
    <row r="69" spans="2:4" ht="15.75" x14ac:dyDescent="0.3">
      <c r="B69" s="1"/>
      <c r="C69" s="9">
        <v>2023</v>
      </c>
      <c r="D69" s="9"/>
    </row>
    <row r="70" spans="2:4" ht="15.75" x14ac:dyDescent="0.3">
      <c r="B70" s="1" t="s">
        <v>1</v>
      </c>
      <c r="C70" s="1" t="s">
        <v>2</v>
      </c>
      <c r="D70" s="2">
        <v>106424488.89034145</v>
      </c>
    </row>
    <row r="71" spans="2:4" ht="15.75" x14ac:dyDescent="0.3">
      <c r="B71" s="1" t="s">
        <v>3</v>
      </c>
      <c r="C71" s="1" t="s">
        <v>4</v>
      </c>
      <c r="D71" s="2">
        <v>242214042</v>
      </c>
    </row>
    <row r="72" spans="2:4" ht="15.75" x14ac:dyDescent="0.3">
      <c r="B72" s="1" t="s">
        <v>5</v>
      </c>
      <c r="C72" s="1" t="s">
        <v>6</v>
      </c>
      <c r="D72" s="3">
        <f>SUM(D70:D71)</f>
        <v>348638530.89034146</v>
      </c>
    </row>
    <row r="73" spans="2:4" ht="15.75" x14ac:dyDescent="0.3">
      <c r="B73" s="1"/>
      <c r="C73" s="1"/>
      <c r="D73" s="3"/>
    </row>
    <row r="74" spans="2:4" ht="15.75" x14ac:dyDescent="0.3">
      <c r="B74" s="1" t="s">
        <v>7</v>
      </c>
      <c r="C74" s="1" t="s">
        <v>8</v>
      </c>
      <c r="D74" s="3">
        <f>366109146+323904+4786955</f>
        <v>371220005</v>
      </c>
    </row>
    <row r="75" spans="2:4" ht="15.75" x14ac:dyDescent="0.3">
      <c r="B75" s="1"/>
      <c r="C75" s="1"/>
      <c r="D75" s="1"/>
    </row>
    <row r="76" spans="2:4" ht="15.75" x14ac:dyDescent="0.3">
      <c r="B76" s="4" t="s">
        <v>9</v>
      </c>
      <c r="C76" s="1" t="s">
        <v>10</v>
      </c>
      <c r="D76" s="3">
        <f>D74-D72</f>
        <v>22581474.109658539</v>
      </c>
    </row>
    <row r="77" spans="2:4" ht="15.75" x14ac:dyDescent="0.3">
      <c r="B77" s="1"/>
      <c r="C77" s="1"/>
      <c r="D77" s="1"/>
    </row>
    <row r="78" spans="2:4" ht="15.75" x14ac:dyDescent="0.3">
      <c r="B78" s="1" t="s">
        <v>11</v>
      </c>
      <c r="C78" s="1" t="s">
        <v>12</v>
      </c>
      <c r="D78" s="5">
        <f>D76/D74</f>
        <v>6.083043425867779E-2</v>
      </c>
    </row>
    <row r="79" spans="2:4" x14ac:dyDescent="0.25">
      <c r="B79" s="6"/>
      <c r="C79" s="6"/>
      <c r="D79" s="6"/>
    </row>
    <row r="80" spans="2:4" x14ac:dyDescent="0.25">
      <c r="B80" s="6"/>
      <c r="C80" s="6"/>
      <c r="D80" s="6"/>
    </row>
    <row r="81" spans="2:4" x14ac:dyDescent="0.25">
      <c r="B81" s="6"/>
      <c r="C81" s="6"/>
      <c r="D81" s="6"/>
    </row>
    <row r="82" spans="2:4" ht="15.75" x14ac:dyDescent="0.3">
      <c r="B82" s="1"/>
      <c r="C82" s="9">
        <v>2024</v>
      </c>
      <c r="D82" s="9"/>
    </row>
    <row r="83" spans="2:4" ht="15.75" x14ac:dyDescent="0.3">
      <c r="B83" s="1" t="s">
        <v>1</v>
      </c>
      <c r="C83" s="1" t="s">
        <v>2</v>
      </c>
      <c r="D83" s="2">
        <v>113089753.21442954</v>
      </c>
    </row>
    <row r="84" spans="2:4" ht="15.75" x14ac:dyDescent="0.3">
      <c r="B84" s="1" t="s">
        <v>3</v>
      </c>
      <c r="C84" s="1" t="s">
        <v>4</v>
      </c>
      <c r="D84" s="2">
        <v>247914418</v>
      </c>
    </row>
    <row r="85" spans="2:4" ht="15.75" x14ac:dyDescent="0.3">
      <c r="B85" s="1" t="s">
        <v>5</v>
      </c>
      <c r="C85" s="1" t="s">
        <v>6</v>
      </c>
      <c r="D85" s="3">
        <f>SUM(D83:D84)</f>
        <v>361004171.21442956</v>
      </c>
    </row>
    <row r="86" spans="2:4" ht="15.75" x14ac:dyDescent="0.3">
      <c r="B86" s="1"/>
      <c r="C86" s="1"/>
      <c r="D86" s="3"/>
    </row>
    <row r="87" spans="2:4" ht="15.75" x14ac:dyDescent="0.3">
      <c r="B87" s="1" t="s">
        <v>7</v>
      </c>
      <c r="C87" s="1" t="s">
        <v>8</v>
      </c>
      <c r="D87" s="3">
        <f>365779088+300607+4751742</f>
        <v>370831437</v>
      </c>
    </row>
    <row r="88" spans="2:4" ht="15.75" x14ac:dyDescent="0.3">
      <c r="B88" s="1"/>
      <c r="C88" s="1"/>
      <c r="D88" s="1"/>
    </row>
    <row r="89" spans="2:4" ht="15.75" x14ac:dyDescent="0.3">
      <c r="B89" s="4" t="s">
        <v>9</v>
      </c>
      <c r="C89" s="1" t="s">
        <v>10</v>
      </c>
      <c r="D89" s="3">
        <f>D87-D85</f>
        <v>9827265.7855704427</v>
      </c>
    </row>
    <row r="90" spans="2:4" ht="15.75" x14ac:dyDescent="0.3">
      <c r="B90" s="1"/>
      <c r="C90" s="1"/>
      <c r="D90" s="1"/>
    </row>
    <row r="91" spans="2:4" ht="15.75" x14ac:dyDescent="0.3">
      <c r="B91" s="1" t="s">
        <v>11</v>
      </c>
      <c r="C91" s="1" t="s">
        <v>12</v>
      </c>
      <c r="D91" s="5">
        <f>D89/D87</f>
        <v>2.6500627522500049E-2</v>
      </c>
    </row>
    <row r="94" spans="2:4" x14ac:dyDescent="0.25">
      <c r="C94" t="s">
        <v>13</v>
      </c>
      <c r="D94" s="8">
        <f>AVERAGE(D13, D26, D39, D52, D65, D78, D91)</f>
        <v>3.3282351169627113E-2</v>
      </c>
    </row>
  </sheetData>
  <mergeCells count="9">
    <mergeCell ref="C82:D82"/>
    <mergeCell ref="C69:D69"/>
    <mergeCell ref="C3:D3"/>
    <mergeCell ref="C2:D2"/>
    <mergeCell ref="C4:D4"/>
    <mergeCell ref="C17:D17"/>
    <mergeCell ref="C30:D30"/>
    <mergeCell ref="C43:D43"/>
    <mergeCell ref="C56:D56"/>
  </mergeCells>
  <pageMargins left="0.7" right="0.7" top="0.75" bottom="0.75" header="0.3" footer="0.3"/>
  <pageSetup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FDC49B8F3647B26A81FC0A61BD72" ma:contentTypeVersion="19" ma:contentTypeDescription="Create a new document." ma:contentTypeScope="" ma:versionID="878a4370eec6b382a960afd02e1e1e5c">
  <xsd:schema xmlns:xsd="http://www.w3.org/2001/XMLSchema" xmlns:xs="http://www.w3.org/2001/XMLSchema" xmlns:p="http://schemas.microsoft.com/office/2006/metadata/properties" xmlns:ns2="b0eccaff-ed0e-4369-a755-3c501f3fbb44" xmlns:ns3="033f3c31-a06a-42e1-839c-42d3c12e0580" targetNamespace="http://schemas.microsoft.com/office/2006/metadata/properties" ma:root="true" ma:fieldsID="8d051270689bff289d7f0bba83d86cb7" ns2:_="" ns3:_="">
    <xsd:import namespace="b0eccaff-ed0e-4369-a755-3c501f3fbb44"/>
    <xsd:import namespace="033f3c31-a06a-42e1-839c-42d3c12e05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ccaff-ed0e-4369-a755-3c501f3fbb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4ffb9e5-4468-485e-ab5f-4ae9542a0c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f3c31-a06a-42e1-839c-42d3c12e05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dafcd4f-ddb2-4033-b6d6-da91113543b1}" ma:internalName="TaxCatchAll" ma:showField="CatchAllData" ma:web="033f3c31-a06a-42e1-839c-42d3c12e05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3f3c31-a06a-42e1-839c-42d3c12e0580" xsi:nil="true"/>
    <lcf76f155ced4ddcb4097134ff3c332f xmlns="b0eccaff-ed0e-4369-a755-3c501f3fbb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326407-6659-4A4B-86EB-B1DC8BC765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4EBC52-D6D7-49A9-ABC2-5F1E2299CD29}"/>
</file>

<file path=customXml/itemProps3.xml><?xml version="1.0" encoding="utf-8"?>
<ds:datastoreItem xmlns:ds="http://schemas.openxmlformats.org/officeDocument/2006/customXml" ds:itemID="{7E4C950B-DC2F-48D8-965D-0A6A984762B5}">
  <ds:schemaRefs>
    <ds:schemaRef ds:uri="http://schemas.microsoft.com/office/2006/metadata/properties"/>
    <ds:schemaRef ds:uri="http://schemas.microsoft.com/office/infopath/2007/PartnerControls"/>
    <ds:schemaRef ds:uri="6276a078-13b1-475f-9bfe-57c4a3d7b524"/>
    <ds:schemaRef ds:uri="1e8a7030-0664-4e4f-9604-01101f4002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Hartman</dc:creator>
  <cp:keywords/>
  <dc:description/>
  <cp:lastModifiedBy>Chris Hartman</cp:lastModifiedBy>
  <cp:revision/>
  <dcterms:created xsi:type="dcterms:W3CDTF">2025-05-08T14:33:13Z</dcterms:created>
  <dcterms:modified xsi:type="dcterms:W3CDTF">2025-12-17T16:58:42Z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0x01010081CBFDC49B8F3647B26A81FC0A61BD72</vt:lpwstr>
  </property>
  <property fmtid="{D5CDD505-2E9C-101B-9397-08002B2CF9AE}" pid="3" name="Engagement Type">
    <vt:lpwstr/>
  </property>
  <property fmtid="{D5CDD505-2E9C-101B-9397-08002B2CF9AE}" pid="4" name="Industry_x0020_Segment">
    <vt:lpwstr/>
  </property>
  <property fmtid="{D5CDD505-2E9C-101B-9397-08002B2CF9AE}" pid="5" name="Engagement_x0020_Type">
    <vt:lpwstr/>
  </property>
  <property fmtid="{D5CDD505-2E9C-101B-9397-08002B2CF9AE}" pid="6" name="Practice Areas and Services Provided">
    <vt:lpwstr/>
  </property>
  <property fmtid="{D5CDD505-2E9C-101B-9397-08002B2CF9AE}" pid="7" name="Practice_x0020_Areas_x0020_and_x0020_Services_x0020_Provided">
    <vt:lpwstr/>
  </property>
  <property fmtid="{D5CDD505-2E9C-101B-9397-08002B2CF9AE}" pid="8" name="Industry Segment">
    <vt:lpwstr/>
  </property>
</Properties>
</file>